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R01 - Infrastruktura" sheetId="2" r:id="rId2"/>
    <sheet name="R02 - Stavební část" sheetId="3" r:id="rId3"/>
    <sheet name="R03 - VRN" sheetId="4" r:id="rId4"/>
    <sheet name="R04 - ON" sheetId="5" r:id="rId5"/>
    <sheet name="Pokyny pro vyplnění" sheetId="6" r:id="rId6"/>
  </sheets>
  <definedNames>
    <definedName name="_xlnm.Print_Area" localSheetId="0">'Rekapitulace zakázky'!$D$4:$AO$36,'Rekapitulace zakázky'!$C$42:$AQ$60</definedName>
    <definedName name="_xlnm.Print_Titles" localSheetId="0">'Rekapitulace zakázky'!$52:$52</definedName>
    <definedName name="_xlnm._FilterDatabase" localSheetId="1" hidden="1">'R01 - Infrastruktura'!$C$86:$K$323</definedName>
    <definedName name="_xlnm.Print_Area" localSheetId="1">'R01 - Infrastruktura'!$C$4:$J$41,'R01 - Infrastruktura'!$C$47:$J$66,'R01 - Infrastruktura'!$C$72:$K$323</definedName>
    <definedName name="_xlnm.Print_Titles" localSheetId="1">'R01 - Infrastruktura'!$86:$86</definedName>
    <definedName name="_xlnm._FilterDatabase" localSheetId="2" hidden="1">'R02 - Stavební část'!$C$87:$K$186</definedName>
    <definedName name="_xlnm.Print_Area" localSheetId="2">'R02 - Stavební část'!$C$4:$J$41,'R02 - Stavební část'!$C$47:$J$67,'R02 - Stavební část'!$C$73:$K$186</definedName>
    <definedName name="_xlnm.Print_Titles" localSheetId="2">'R02 - Stavební část'!$87:$87</definedName>
    <definedName name="_xlnm._FilterDatabase" localSheetId="3" hidden="1">'R03 - VRN'!$C$85:$K$98</definedName>
    <definedName name="_xlnm.Print_Area" localSheetId="3">'R03 - VRN'!$C$4:$J$41,'R03 - VRN'!$C$47:$J$65,'R03 - VRN'!$C$71:$K$98</definedName>
    <definedName name="_xlnm.Print_Titles" localSheetId="3">'R03 - VRN'!$85:$85</definedName>
    <definedName name="_xlnm._FilterDatabase" localSheetId="4" hidden="1">'R04 - ON'!$C$85:$K$138</definedName>
    <definedName name="_xlnm.Print_Area" localSheetId="4">'R04 - ON'!$C$4:$J$41,'R04 - ON'!$C$47:$J$65,'R04 - ON'!$C$71:$K$138</definedName>
    <definedName name="_xlnm.Print_Titles" localSheetId="4">'R04 - ON'!$85:$85</definedName>
  </definedNames>
  <calcPr/>
</workbook>
</file>

<file path=xl/calcChain.xml><?xml version="1.0" encoding="utf-8"?>
<calcChain xmlns="http://schemas.openxmlformats.org/spreadsheetml/2006/main">
  <c i="5" l="1" r="J39"/>
  <c r="J38"/>
  <c i="1" r="AY59"/>
  <c i="5" r="J37"/>
  <c i="1" r="AX59"/>
  <c i="5"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2"/>
  <c r="BH132"/>
  <c r="BG132"/>
  <c r="BF132"/>
  <c r="T132"/>
  <c r="R132"/>
  <c r="P132"/>
  <c r="BI130"/>
  <c r="BH130"/>
  <c r="BG130"/>
  <c r="BF130"/>
  <c r="T130"/>
  <c r="R130"/>
  <c r="P130"/>
  <c r="BI128"/>
  <c r="BH128"/>
  <c r="BG128"/>
  <c r="BF128"/>
  <c r="T128"/>
  <c r="R128"/>
  <c r="P128"/>
  <c r="BI122"/>
  <c r="BH122"/>
  <c r="BG122"/>
  <c r="BF122"/>
  <c r="T122"/>
  <c r="R122"/>
  <c r="P122"/>
  <c r="BI119"/>
  <c r="BH119"/>
  <c r="BG119"/>
  <c r="BF119"/>
  <c r="T119"/>
  <c r="R119"/>
  <c r="P119"/>
  <c r="BI111"/>
  <c r="BH111"/>
  <c r="BG111"/>
  <c r="BF111"/>
  <c r="T111"/>
  <c r="R111"/>
  <c r="P111"/>
  <c r="BI103"/>
  <c r="BH103"/>
  <c r="BG103"/>
  <c r="BF103"/>
  <c r="T103"/>
  <c r="R103"/>
  <c r="P103"/>
  <c r="BI94"/>
  <c r="BH94"/>
  <c r="BG94"/>
  <c r="BF94"/>
  <c r="T94"/>
  <c r="R94"/>
  <c r="P94"/>
  <c r="BI92"/>
  <c r="BH92"/>
  <c r="BG92"/>
  <c r="BF92"/>
  <c r="T92"/>
  <c r="R92"/>
  <c r="P92"/>
  <c r="BI90"/>
  <c r="BH90"/>
  <c r="BG90"/>
  <c r="BF90"/>
  <c r="T90"/>
  <c r="R90"/>
  <c r="P90"/>
  <c r="BI88"/>
  <c r="BH88"/>
  <c r="BG88"/>
  <c r="BF88"/>
  <c r="T88"/>
  <c r="R88"/>
  <c r="P88"/>
  <c r="J83"/>
  <c r="F82"/>
  <c r="F80"/>
  <c r="E78"/>
  <c r="J59"/>
  <c r="F58"/>
  <c r="F56"/>
  <c r="E54"/>
  <c r="J23"/>
  <c r="E23"/>
  <c r="J82"/>
  <c r="J22"/>
  <c r="J20"/>
  <c r="E20"/>
  <c r="F59"/>
  <c r="J19"/>
  <c r="J14"/>
  <c r="J56"/>
  <c r="E7"/>
  <c r="E50"/>
  <c i="4" r="J39"/>
  <c r="J38"/>
  <c i="1" r="AY58"/>
  <c i="4" r="J37"/>
  <c i="1" r="AX58"/>
  <c i="4" r="BI98"/>
  <c r="BH98"/>
  <c r="BG98"/>
  <c r="BF98"/>
  <c r="T98"/>
  <c r="R98"/>
  <c r="P98"/>
  <c r="BI97"/>
  <c r="BH97"/>
  <c r="BG97"/>
  <c r="BF97"/>
  <c r="T97"/>
  <c r="R97"/>
  <c r="P97"/>
  <c r="BI96"/>
  <c r="BH96"/>
  <c r="BG96"/>
  <c r="BF96"/>
  <c r="T96"/>
  <c r="R96"/>
  <c r="P96"/>
  <c r="BI95"/>
  <c r="BH95"/>
  <c r="BG95"/>
  <c r="BF95"/>
  <c r="T95"/>
  <c r="R95"/>
  <c r="P95"/>
  <c r="BI93"/>
  <c r="BH93"/>
  <c r="BG93"/>
  <c r="BF93"/>
  <c r="T93"/>
  <c r="R93"/>
  <c r="P93"/>
  <c r="BI92"/>
  <c r="BH92"/>
  <c r="BG92"/>
  <c r="BF92"/>
  <c r="T92"/>
  <c r="R92"/>
  <c r="P92"/>
  <c r="BI90"/>
  <c r="BH90"/>
  <c r="BG90"/>
  <c r="BF90"/>
  <c r="T90"/>
  <c r="R90"/>
  <c r="P90"/>
  <c r="BI89"/>
  <c r="BH89"/>
  <c r="BG89"/>
  <c r="BF89"/>
  <c r="T89"/>
  <c r="R89"/>
  <c r="P89"/>
  <c r="BI88"/>
  <c r="BH88"/>
  <c r="BG88"/>
  <c r="BF88"/>
  <c r="T88"/>
  <c r="R88"/>
  <c r="P88"/>
  <c r="J83"/>
  <c r="F82"/>
  <c r="F80"/>
  <c r="E78"/>
  <c r="J59"/>
  <c r="F58"/>
  <c r="F56"/>
  <c r="E54"/>
  <c r="J23"/>
  <c r="E23"/>
  <c r="J82"/>
  <c r="J22"/>
  <c r="J20"/>
  <c r="E20"/>
  <c r="F59"/>
  <c r="J19"/>
  <c r="J14"/>
  <c r="J56"/>
  <c r="E7"/>
  <c r="E50"/>
  <c i="3" r="J89"/>
  <c r="J39"/>
  <c r="J38"/>
  <c i="1" r="AY57"/>
  <c i="3" r="J37"/>
  <c i="1" r="AX57"/>
  <c i="3"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1"/>
  <c r="BH161"/>
  <c r="BG161"/>
  <c r="BF161"/>
  <c r="T161"/>
  <c r="R161"/>
  <c r="P161"/>
  <c r="BI160"/>
  <c r="BH160"/>
  <c r="BG160"/>
  <c r="BF160"/>
  <c r="T160"/>
  <c r="R160"/>
  <c r="P160"/>
  <c r="BI158"/>
  <c r="BH158"/>
  <c r="BG158"/>
  <c r="BF158"/>
  <c r="T158"/>
  <c r="R158"/>
  <c r="P158"/>
  <c r="BI156"/>
  <c r="BH156"/>
  <c r="BG156"/>
  <c r="BF156"/>
  <c r="T156"/>
  <c r="R156"/>
  <c r="P156"/>
  <c r="BI154"/>
  <c r="BH154"/>
  <c r="BG154"/>
  <c r="BF154"/>
  <c r="T154"/>
  <c r="R154"/>
  <c r="P154"/>
  <c r="BI153"/>
  <c r="BH153"/>
  <c r="BG153"/>
  <c r="BF153"/>
  <c r="T153"/>
  <c r="R153"/>
  <c r="P153"/>
  <c r="BI151"/>
  <c r="BH151"/>
  <c r="BG151"/>
  <c r="BF151"/>
  <c r="T151"/>
  <c r="R151"/>
  <c r="P151"/>
  <c r="BI148"/>
  <c r="BH148"/>
  <c r="BG148"/>
  <c r="BF148"/>
  <c r="T148"/>
  <c r="R148"/>
  <c r="P148"/>
  <c r="BI142"/>
  <c r="BH142"/>
  <c r="BG142"/>
  <c r="BF142"/>
  <c r="T142"/>
  <c r="R142"/>
  <c r="P142"/>
  <c r="BI140"/>
  <c r="BH140"/>
  <c r="BG140"/>
  <c r="BF140"/>
  <c r="T140"/>
  <c r="R140"/>
  <c r="P140"/>
  <c r="BI135"/>
  <c r="BH135"/>
  <c r="BG135"/>
  <c r="BF135"/>
  <c r="T135"/>
  <c r="R135"/>
  <c r="P135"/>
  <c r="BI132"/>
  <c r="BH132"/>
  <c r="BG132"/>
  <c r="BF132"/>
  <c r="T132"/>
  <c r="R132"/>
  <c r="P132"/>
  <c r="BI125"/>
  <c r="BH125"/>
  <c r="BG125"/>
  <c r="BF125"/>
  <c r="T125"/>
  <c r="R125"/>
  <c r="P125"/>
  <c r="BI122"/>
  <c r="BH122"/>
  <c r="BG122"/>
  <c r="BF122"/>
  <c r="T122"/>
  <c r="R122"/>
  <c r="P122"/>
  <c r="BI119"/>
  <c r="BH119"/>
  <c r="BG119"/>
  <c r="BF119"/>
  <c r="T119"/>
  <c r="R119"/>
  <c r="P119"/>
  <c r="BI116"/>
  <c r="BH116"/>
  <c r="BG116"/>
  <c r="BF116"/>
  <c r="T116"/>
  <c r="R116"/>
  <c r="P116"/>
  <c r="BI114"/>
  <c r="BH114"/>
  <c r="BG114"/>
  <c r="BF114"/>
  <c r="T114"/>
  <c r="R114"/>
  <c r="P114"/>
  <c r="BI112"/>
  <c r="BH112"/>
  <c r="BG112"/>
  <c r="BF112"/>
  <c r="T112"/>
  <c r="R112"/>
  <c r="P112"/>
  <c r="BI110"/>
  <c r="BH110"/>
  <c r="BG110"/>
  <c r="BF110"/>
  <c r="T110"/>
  <c r="R110"/>
  <c r="P110"/>
  <c r="BI99"/>
  <c r="BH99"/>
  <c r="BG99"/>
  <c r="BF99"/>
  <c r="T99"/>
  <c r="R99"/>
  <c r="P99"/>
  <c r="BI94"/>
  <c r="BH94"/>
  <c r="BG94"/>
  <c r="BF94"/>
  <c r="T94"/>
  <c r="R94"/>
  <c r="P94"/>
  <c r="BI92"/>
  <c r="BH92"/>
  <c r="BG92"/>
  <c r="BF92"/>
  <c r="T92"/>
  <c r="R92"/>
  <c r="P92"/>
  <c r="J64"/>
  <c r="J85"/>
  <c r="F84"/>
  <c r="F82"/>
  <c r="E80"/>
  <c r="J59"/>
  <c r="F58"/>
  <c r="F56"/>
  <c r="E54"/>
  <c r="J23"/>
  <c r="E23"/>
  <c r="J84"/>
  <c r="J22"/>
  <c r="J20"/>
  <c r="E20"/>
  <c r="F59"/>
  <c r="J19"/>
  <c r="J14"/>
  <c r="J56"/>
  <c r="E7"/>
  <c r="E50"/>
  <c i="2" r="J88"/>
  <c r="J39"/>
  <c r="J38"/>
  <c i="1" r="AY56"/>
  <c i="2" r="J37"/>
  <c i="1" r="AX56"/>
  <c i="2" r="BI323"/>
  <c r="BH323"/>
  <c r="BG323"/>
  <c r="BF323"/>
  <c r="T323"/>
  <c r="R323"/>
  <c r="P323"/>
  <c r="BI322"/>
  <c r="BH322"/>
  <c r="BG322"/>
  <c r="BF322"/>
  <c r="T322"/>
  <c r="R322"/>
  <c r="P322"/>
  <c r="BI321"/>
  <c r="BH321"/>
  <c r="BG321"/>
  <c r="BF321"/>
  <c r="T321"/>
  <c r="R321"/>
  <c r="P321"/>
  <c r="BI319"/>
  <c r="BH319"/>
  <c r="BG319"/>
  <c r="BF319"/>
  <c r="T319"/>
  <c r="R319"/>
  <c r="P319"/>
  <c r="BI317"/>
  <c r="BH317"/>
  <c r="BG317"/>
  <c r="BF317"/>
  <c r="T317"/>
  <c r="R317"/>
  <c r="P317"/>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6"/>
  <c r="BH306"/>
  <c r="BG306"/>
  <c r="BF306"/>
  <c r="T306"/>
  <c r="R306"/>
  <c r="P306"/>
  <c r="BI304"/>
  <c r="BH304"/>
  <c r="BG304"/>
  <c r="BF304"/>
  <c r="T304"/>
  <c r="R304"/>
  <c r="P304"/>
  <c r="BI303"/>
  <c r="BH303"/>
  <c r="BG303"/>
  <c r="BF303"/>
  <c r="T303"/>
  <c r="R303"/>
  <c r="P303"/>
  <c r="BI302"/>
  <c r="BH302"/>
  <c r="BG302"/>
  <c r="BF302"/>
  <c r="T302"/>
  <c r="R302"/>
  <c r="P302"/>
  <c r="BI300"/>
  <c r="BH300"/>
  <c r="BG300"/>
  <c r="BF300"/>
  <c r="T300"/>
  <c r="R300"/>
  <c r="P300"/>
  <c r="BI299"/>
  <c r="BH299"/>
  <c r="BG299"/>
  <c r="BF299"/>
  <c r="T299"/>
  <c r="R299"/>
  <c r="P299"/>
  <c r="BI297"/>
  <c r="BH297"/>
  <c r="BG297"/>
  <c r="BF297"/>
  <c r="T297"/>
  <c r="R297"/>
  <c r="P297"/>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82"/>
  <c r="BH282"/>
  <c r="BG282"/>
  <c r="BF282"/>
  <c r="T282"/>
  <c r="R282"/>
  <c r="P282"/>
  <c r="BI268"/>
  <c r="BH268"/>
  <c r="BG268"/>
  <c r="BF268"/>
  <c r="T268"/>
  <c r="R268"/>
  <c r="P268"/>
  <c r="BI267"/>
  <c r="BH267"/>
  <c r="BG267"/>
  <c r="BF267"/>
  <c r="T267"/>
  <c r="R267"/>
  <c r="P267"/>
  <c r="BI262"/>
  <c r="BH262"/>
  <c r="BG262"/>
  <c r="BF262"/>
  <c r="T262"/>
  <c r="R262"/>
  <c r="P262"/>
  <c r="BI261"/>
  <c r="BH261"/>
  <c r="BG261"/>
  <c r="BF261"/>
  <c r="T261"/>
  <c r="R261"/>
  <c r="P261"/>
  <c r="BI238"/>
  <c r="BH238"/>
  <c r="BG238"/>
  <c r="BF238"/>
  <c r="T238"/>
  <c r="R238"/>
  <c r="P238"/>
  <c r="BI229"/>
  <c r="BH229"/>
  <c r="BG229"/>
  <c r="BF229"/>
  <c r="T229"/>
  <c r="R229"/>
  <c r="P229"/>
  <c r="BI222"/>
  <c r="BH222"/>
  <c r="BG222"/>
  <c r="BF222"/>
  <c r="T222"/>
  <c r="R222"/>
  <c r="P222"/>
  <c r="BI214"/>
  <c r="BH214"/>
  <c r="BG214"/>
  <c r="BF214"/>
  <c r="T214"/>
  <c r="R214"/>
  <c r="P214"/>
  <c r="BI213"/>
  <c r="BH213"/>
  <c r="BG213"/>
  <c r="BF213"/>
  <c r="T213"/>
  <c r="R213"/>
  <c r="P213"/>
  <c r="BI205"/>
  <c r="BH205"/>
  <c r="BG205"/>
  <c r="BF205"/>
  <c r="T205"/>
  <c r="R205"/>
  <c r="P205"/>
  <c r="BI201"/>
  <c r="BH201"/>
  <c r="BG201"/>
  <c r="BF201"/>
  <c r="T201"/>
  <c r="R201"/>
  <c r="P201"/>
  <c r="BI200"/>
  <c r="BH200"/>
  <c r="BG200"/>
  <c r="BF200"/>
  <c r="T200"/>
  <c r="R200"/>
  <c r="P200"/>
  <c r="BI190"/>
  <c r="BH190"/>
  <c r="BG190"/>
  <c r="BF190"/>
  <c r="T190"/>
  <c r="R190"/>
  <c r="P190"/>
  <c r="BI189"/>
  <c r="BH189"/>
  <c r="BG189"/>
  <c r="BF189"/>
  <c r="T189"/>
  <c r="R189"/>
  <c r="P189"/>
  <c r="BI182"/>
  <c r="BH182"/>
  <c r="BG182"/>
  <c r="BF182"/>
  <c r="T182"/>
  <c r="R182"/>
  <c r="P182"/>
  <c r="BI176"/>
  <c r="BH176"/>
  <c r="BG176"/>
  <c r="BF176"/>
  <c r="T176"/>
  <c r="R176"/>
  <c r="P176"/>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3"/>
  <c r="BH163"/>
  <c r="BG163"/>
  <c r="BF163"/>
  <c r="T163"/>
  <c r="R163"/>
  <c r="P163"/>
  <c r="BI162"/>
  <c r="BH162"/>
  <c r="BG162"/>
  <c r="BF162"/>
  <c r="T162"/>
  <c r="R162"/>
  <c r="P162"/>
  <c r="BI160"/>
  <c r="BH160"/>
  <c r="BG160"/>
  <c r="BF160"/>
  <c r="T160"/>
  <c r="R160"/>
  <c r="P160"/>
  <c r="BI159"/>
  <c r="BH159"/>
  <c r="BG159"/>
  <c r="BF159"/>
  <c r="T159"/>
  <c r="R159"/>
  <c r="P159"/>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94"/>
  <c r="BH94"/>
  <c r="BG94"/>
  <c r="BF94"/>
  <c r="T94"/>
  <c r="R94"/>
  <c r="P94"/>
  <c r="BI92"/>
  <c r="BH92"/>
  <c r="BG92"/>
  <c r="BF92"/>
  <c r="T92"/>
  <c r="R92"/>
  <c r="P92"/>
  <c r="BI90"/>
  <c r="BH90"/>
  <c r="BG90"/>
  <c r="BF90"/>
  <c r="T90"/>
  <c r="R90"/>
  <c r="P90"/>
  <c r="J64"/>
  <c r="J84"/>
  <c r="F83"/>
  <c r="F81"/>
  <c r="E79"/>
  <c r="J59"/>
  <c r="F58"/>
  <c r="F56"/>
  <c r="E54"/>
  <c r="J23"/>
  <c r="E23"/>
  <c r="J83"/>
  <c r="J22"/>
  <c r="J20"/>
  <c r="E20"/>
  <c r="F84"/>
  <c r="J19"/>
  <c r="J14"/>
  <c r="J81"/>
  <c r="E7"/>
  <c r="E75"/>
  <c i="1" r="L50"/>
  <c r="AM50"/>
  <c r="AM49"/>
  <c r="L49"/>
  <c r="AM47"/>
  <c r="L47"/>
  <c r="L45"/>
  <c r="L44"/>
  <c i="2" r="BK323"/>
  <c r="BK321"/>
  <c r="J319"/>
  <c r="J315"/>
  <c r="BK313"/>
  <c r="J312"/>
  <c r="BK310"/>
  <c r="J309"/>
  <c r="BK306"/>
  <c r="J304"/>
  <c r="BK302"/>
  <c r="J300"/>
  <c r="BK297"/>
  <c r="J295"/>
  <c r="BK293"/>
  <c r="J292"/>
  <c r="BK282"/>
  <c r="J268"/>
  <c r="BK262"/>
  <c r="J261"/>
  <c r="BK229"/>
  <c r="J222"/>
  <c r="BK213"/>
  <c r="J205"/>
  <c r="BK200"/>
  <c r="J190"/>
  <c r="BK182"/>
  <c r="J176"/>
  <c r="J169"/>
  <c r="BK167"/>
  <c r="J162"/>
  <c r="BK156"/>
  <c r="BK148"/>
  <c r="BK142"/>
  <c r="BK136"/>
  <c r="BK130"/>
  <c r="J123"/>
  <c r="J115"/>
  <c i="3" r="J177"/>
  <c r="BK168"/>
  <c r="J135"/>
  <c r="J179"/>
  <c r="J125"/>
  <c r="J151"/>
  <c r="BK166"/>
  <c r="J142"/>
  <c r="J116"/>
  <c r="BK158"/>
  <c r="BK94"/>
  <c r="BK162"/>
  <c r="J99"/>
  <c i="4" r="BK98"/>
  <c r="BK92"/>
  <c r="BK95"/>
  <c i="5" r="BK119"/>
  <c r="J130"/>
  <c r="J122"/>
  <c r="BK134"/>
  <c i="2" r="F38"/>
  <c r="BK165"/>
  <c r="BK159"/>
  <c r="J154"/>
  <c r="BK146"/>
  <c r="J140"/>
  <c r="J136"/>
  <c r="BK127"/>
  <c r="BK121"/>
  <c r="J113"/>
  <c r="BK107"/>
  <c r="J92"/>
  <c i="3" r="J156"/>
  <c r="J183"/>
  <c r="BK174"/>
  <c r="J153"/>
  <c r="BK114"/>
  <c r="J160"/>
  <c r="BK156"/>
  <c r="BK185"/>
  <c r="J168"/>
  <c r="BK125"/>
  <c i="4" r="J96"/>
  <c r="BK88"/>
  <c r="J90"/>
  <c i="5" r="BK137"/>
  <c r="BK130"/>
  <c r="J135"/>
  <c r="J138"/>
  <c i="2" r="BK322"/>
  <c r="J322"/>
  <c r="BK319"/>
  <c r="J317"/>
  <c r="BK314"/>
  <c r="J313"/>
  <c r="BK311"/>
  <c r="J310"/>
  <c r="BK308"/>
  <c r="BK304"/>
  <c r="J303"/>
  <c r="BK300"/>
  <c r="J299"/>
  <c r="BK295"/>
  <c r="BK294"/>
  <c r="J293"/>
  <c r="BK291"/>
  <c r="J282"/>
  <c r="BK267"/>
  <c r="J262"/>
  <c r="BK238"/>
  <c r="J229"/>
  <c r="BK214"/>
  <c r="BK205"/>
  <c r="J201"/>
  <c r="BK190"/>
  <c r="J189"/>
  <c r="BK176"/>
  <c r="BK169"/>
  <c r="J167"/>
  <c r="BK163"/>
  <c r="J159"/>
  <c r="BK154"/>
  <c r="J148"/>
  <c r="BK140"/>
  <c r="J132"/>
  <c r="J129"/>
  <c r="J121"/>
  <c r="BK115"/>
  <c r="BK109"/>
  <c i="1" r="AS55"/>
  <c i="3" r="J166"/>
  <c r="J181"/>
  <c r="J161"/>
  <c r="BK119"/>
  <c r="BK122"/>
  <c r="J162"/>
  <c r="BK112"/>
  <c r="J174"/>
  <c r="BK116"/>
  <c r="J112"/>
  <c i="4" r="J88"/>
  <c i="5" r="J134"/>
  <c r="BK88"/>
  <c r="BK138"/>
  <c r="BK122"/>
  <c i="2" r="F37"/>
  <c r="J166"/>
  <c r="BK162"/>
  <c r="J158"/>
  <c r="BK152"/>
  <c r="J146"/>
  <c r="BK138"/>
  <c r="J134"/>
  <c r="J125"/>
  <c r="J117"/>
  <c r="J111"/>
  <c r="BK94"/>
  <c r="BK90"/>
  <c i="3" r="J140"/>
  <c r="BK154"/>
  <c r="J110"/>
  <c r="BK170"/>
  <c r="J148"/>
  <c r="BK135"/>
  <c r="J185"/>
  <c r="BK132"/>
  <c r="BK179"/>
  <c r="J132"/>
  <c i="4" r="BK90"/>
  <c r="J98"/>
  <c i="5" r="BK128"/>
  <c r="J119"/>
  <c r="BK132"/>
  <c r="J137"/>
  <c r="BK103"/>
  <c i="2" r="F36"/>
  <c r="BK170"/>
  <c r="J168"/>
  <c r="J163"/>
  <c r="BK158"/>
  <c r="BK150"/>
  <c r="J142"/>
  <c r="BK132"/>
  <c r="BK123"/>
  <c r="J119"/>
  <c r="BK111"/>
  <c r="J107"/>
  <c r="J90"/>
  <c i="3" r="BK99"/>
  <c r="BK153"/>
  <c r="BK160"/>
  <c r="BK142"/>
  <c r="J164"/>
  <c r="BK172"/>
  <c r="BK140"/>
  <c r="BK181"/>
  <c r="BK161"/>
  <c r="J92"/>
  <c i="4" r="J97"/>
  <c r="BK96"/>
  <c r="J95"/>
  <c i="5" r="BK90"/>
  <c r="J90"/>
  <c r="J111"/>
  <c r="J88"/>
  <c r="BK92"/>
  <c i="2" r="J323"/>
  <c r="J321"/>
  <c r="BK317"/>
  <c r="BK315"/>
  <c r="J314"/>
  <c r="BK312"/>
  <c r="J311"/>
  <c r="BK309"/>
  <c r="J308"/>
  <c r="J306"/>
  <c r="BK303"/>
  <c r="J302"/>
  <c r="BK299"/>
  <c r="J297"/>
  <c r="J294"/>
  <c r="BK292"/>
  <c r="J291"/>
  <c r="BK268"/>
  <c r="J267"/>
  <c r="BK261"/>
  <c r="J238"/>
  <c r="BK222"/>
  <c r="J214"/>
  <c r="J213"/>
  <c r="BK201"/>
  <c r="J200"/>
  <c r="BK189"/>
  <c r="J182"/>
  <c r="J170"/>
  <c r="BK168"/>
  <c r="BK166"/>
  <c r="BK160"/>
  <c r="J156"/>
  <c r="J150"/>
  <c r="BK144"/>
  <c r="BK134"/>
  <c r="BK129"/>
  <c r="BK125"/>
  <c r="BK117"/>
  <c r="BK113"/>
  <c r="J109"/>
  <c r="BK92"/>
  <c r="J36"/>
  <c i="3" r="J158"/>
  <c r="J119"/>
  <c r="J122"/>
  <c r="BK183"/>
  <c r="J94"/>
  <c i="4" r="J92"/>
  <c r="BK89"/>
  <c r="BK97"/>
  <c i="5" r="BK136"/>
  <c r="BK135"/>
  <c r="J92"/>
  <c r="J94"/>
  <c r="J132"/>
  <c i="2" r="F39"/>
  <c r="J165"/>
  <c r="J160"/>
  <c r="J152"/>
  <c r="J144"/>
  <c r="J138"/>
  <c r="J130"/>
  <c r="J127"/>
  <c r="BK119"/>
  <c r="J94"/>
  <c i="3" r="J172"/>
  <c r="BK164"/>
  <c r="J114"/>
  <c r="BK148"/>
  <c r="BK177"/>
  <c r="BK92"/>
  <c r="J154"/>
  <c r="J170"/>
  <c r="BK110"/>
  <c r="BK151"/>
  <c i="4" r="BK93"/>
  <c r="J93"/>
  <c r="J89"/>
  <c i="5" r="BK111"/>
  <c r="J103"/>
  <c r="BK94"/>
  <c r="J136"/>
  <c r="J128"/>
  <c i="4" l="1" r="P87"/>
  <c r="P86"/>
  <c i="1" r="AU58"/>
  <c i="2" r="T89"/>
  <c r="T87"/>
  <c i="3" r="BK91"/>
  <c r="J91"/>
  <c r="J66"/>
  <c i="4" r="T87"/>
  <c r="T86"/>
  <c i="3" r="R91"/>
  <c r="R90"/>
  <c r="R88"/>
  <c i="2" r="P89"/>
  <c r="P87"/>
  <c i="1" r="AU56"/>
  <c i="5" r="P87"/>
  <c r="P86"/>
  <c i="1" r="AU59"/>
  <c i="3" r="T91"/>
  <c r="T90"/>
  <c r="T88"/>
  <c i="5" r="R87"/>
  <c r="R86"/>
  <c i="2" r="BK89"/>
  <c r="J89"/>
  <c r="J65"/>
  <c i="3" r="P91"/>
  <c r="P90"/>
  <c r="P88"/>
  <c i="1" r="AU57"/>
  <c i="4" r="R87"/>
  <c r="R86"/>
  <c i="5" r="BK87"/>
  <c r="J87"/>
  <c r="J64"/>
  <c i="2" r="R89"/>
  <c r="R87"/>
  <c i="4" r="BK87"/>
  <c r="J87"/>
  <c r="J64"/>
  <c i="5" r="T87"/>
  <c r="T86"/>
  <c r="E74"/>
  <c r="F83"/>
  <c r="BE111"/>
  <c r="BE119"/>
  <c r="J80"/>
  <c r="BE90"/>
  <c r="BE128"/>
  <c r="BE134"/>
  <c r="BE135"/>
  <c i="4" r="BK86"/>
  <c r="J86"/>
  <c r="J63"/>
  <c i="5" r="J58"/>
  <c r="BE88"/>
  <c r="BE132"/>
  <c r="BE136"/>
  <c r="BE138"/>
  <c r="BE92"/>
  <c r="BE94"/>
  <c r="BE103"/>
  <c r="BE122"/>
  <c r="BE130"/>
  <c r="BE137"/>
  <c i="4" r="J58"/>
  <c r="J80"/>
  <c r="BE88"/>
  <c r="BE90"/>
  <c r="E74"/>
  <c r="BE92"/>
  <c r="BE98"/>
  <c r="F83"/>
  <c r="BE93"/>
  <c i="3" r="BK90"/>
  <c r="J90"/>
  <c r="J65"/>
  <c i="4" r="BE95"/>
  <c r="BE97"/>
  <c r="BE89"/>
  <c r="BE96"/>
  <c i="3" r="E76"/>
  <c r="J58"/>
  <c r="BE110"/>
  <c r="BE112"/>
  <c r="BE114"/>
  <c r="BE160"/>
  <c r="J82"/>
  <c r="BE99"/>
  <c r="BE135"/>
  <c r="BE142"/>
  <c r="BE154"/>
  <c r="BE164"/>
  <c r="BE179"/>
  <c r="BE181"/>
  <c i="2" r="BK87"/>
  <c r="J87"/>
  <c r="J63"/>
  <c i="3" r="BE125"/>
  <c r="BE148"/>
  <c r="BE151"/>
  <c r="BE153"/>
  <c r="BE161"/>
  <c r="BE162"/>
  <c r="F85"/>
  <c r="BE166"/>
  <c r="BE168"/>
  <c r="BE172"/>
  <c r="BE122"/>
  <c r="BE140"/>
  <c r="BE156"/>
  <c r="BE158"/>
  <c r="BE174"/>
  <c r="BE177"/>
  <c r="BE183"/>
  <c r="BE185"/>
  <c r="BE92"/>
  <c r="BE94"/>
  <c r="BE116"/>
  <c r="BE119"/>
  <c r="BE132"/>
  <c r="BE170"/>
  <c i="1" r="AW56"/>
  <c i="2" r="E50"/>
  <c r="J56"/>
  <c r="J58"/>
  <c r="F59"/>
  <c r="BE90"/>
  <c r="BE92"/>
  <c r="BE94"/>
  <c r="BE107"/>
  <c r="BE109"/>
  <c r="BE111"/>
  <c r="BE113"/>
  <c r="BE115"/>
  <c r="BE117"/>
  <c r="BE119"/>
  <c r="BE121"/>
  <c r="BE123"/>
  <c r="BE125"/>
  <c r="BE127"/>
  <c r="BE129"/>
  <c r="BE130"/>
  <c r="BE132"/>
  <c r="BE134"/>
  <c r="BE136"/>
  <c r="BE138"/>
  <c r="BE140"/>
  <c r="BE142"/>
  <c r="BE144"/>
  <c r="BE146"/>
  <c r="BE148"/>
  <c r="BE150"/>
  <c r="BE152"/>
  <c r="BE154"/>
  <c r="BE156"/>
  <c r="BE158"/>
  <c r="BE159"/>
  <c r="BE160"/>
  <c r="BE162"/>
  <c r="BE163"/>
  <c r="BE165"/>
  <c r="BE166"/>
  <c r="BE167"/>
  <c r="BE168"/>
  <c r="BE169"/>
  <c r="BE170"/>
  <c r="BE176"/>
  <c r="BE182"/>
  <c r="BE189"/>
  <c r="BE190"/>
  <c r="BE200"/>
  <c r="BE201"/>
  <c r="BE205"/>
  <c r="BE213"/>
  <c r="BE214"/>
  <c r="BE222"/>
  <c r="BE229"/>
  <c r="BE238"/>
  <c r="BE261"/>
  <c r="BE262"/>
  <c r="BE267"/>
  <c r="BE268"/>
  <c r="BE282"/>
  <c r="BE291"/>
  <c r="BE292"/>
  <c r="BE293"/>
  <c r="BE294"/>
  <c r="BE295"/>
  <c r="BE297"/>
  <c r="BE299"/>
  <c r="BE300"/>
  <c r="BE302"/>
  <c r="BE303"/>
  <c r="BE304"/>
  <c r="BE306"/>
  <c r="BE308"/>
  <c r="BE309"/>
  <c r="BE310"/>
  <c r="BE311"/>
  <c r="BE312"/>
  <c r="BE313"/>
  <c r="BE314"/>
  <c r="BE315"/>
  <c r="BE317"/>
  <c r="BE319"/>
  <c r="BE321"/>
  <c r="BE322"/>
  <c r="BE323"/>
  <c i="1" r="BB56"/>
  <c r="BA56"/>
  <c r="BC56"/>
  <c r="BD56"/>
  <c i="4" r="F38"/>
  <c i="1" r="BC58"/>
  <c i="5" r="F37"/>
  <c i="1" r="BB59"/>
  <c i="5" r="F36"/>
  <c i="1" r="BA59"/>
  <c i="5" r="F39"/>
  <c i="1" r="BD59"/>
  <c i="3" r="F36"/>
  <c i="1" r="BA57"/>
  <c i="3" r="F38"/>
  <c i="1" r="BC57"/>
  <c i="3" r="F39"/>
  <c i="1" r="BD57"/>
  <c i="3" r="J36"/>
  <c i="1" r="AW57"/>
  <c i="4" r="F36"/>
  <c i="1" r="BA58"/>
  <c i="4" r="F37"/>
  <c i="1" r="BB58"/>
  <c i="5" r="F38"/>
  <c i="1" r="BC59"/>
  <c i="3" r="F37"/>
  <c i="1" r="BB57"/>
  <c r="AS54"/>
  <c i="4" r="J36"/>
  <c i="1" r="AW58"/>
  <c i="4" r="F39"/>
  <c i="1" r="BD58"/>
  <c i="5" r="J36"/>
  <c i="1" r="AW59"/>
  <c i="5" l="1" r="BK86"/>
  <c r="J86"/>
  <c i="3" r="BK88"/>
  <c r="J88"/>
  <c r="J63"/>
  <c i="5" r="J32"/>
  <c i="1" r="AG59"/>
  <c i="3" r="J35"/>
  <c i="1" r="AV57"/>
  <c r="AT57"/>
  <c r="BD55"/>
  <c r="BD54"/>
  <c r="W33"/>
  <c r="AU55"/>
  <c r="AU54"/>
  <c i="4" r="F35"/>
  <c i="1" r="AZ58"/>
  <c i="4" r="J32"/>
  <c i="1" r="AG58"/>
  <c i="5" r="F35"/>
  <c i="1" r="AZ59"/>
  <c r="BC55"/>
  <c r="AY55"/>
  <c i="2" r="F35"/>
  <c i="1" r="AZ56"/>
  <c i="2" r="J35"/>
  <c i="1" r="AV56"/>
  <c r="AT56"/>
  <c i="2" r="J32"/>
  <c i="1" r="AG56"/>
  <c i="3" r="F35"/>
  <c i="1" r="AZ57"/>
  <c r="BB55"/>
  <c r="AX55"/>
  <c i="4" r="J35"/>
  <c i="1" r="AV58"/>
  <c r="AT58"/>
  <c r="BA55"/>
  <c r="AW55"/>
  <c i="5" r="J35"/>
  <c i="1" r="AV59"/>
  <c r="AT59"/>
  <c r="AN59"/>
  <c i="5" l="1" r="J63"/>
  <c i="1" r="AN58"/>
  <c i="5" r="J41"/>
  <c i="4" r="J41"/>
  <c i="1" r="AN56"/>
  <c i="2" r="J41"/>
  <c i="3" r="J32"/>
  <c i="1" r="AG57"/>
  <c r="AG55"/>
  <c r="AG54"/>
  <c r="AK26"/>
  <c r="AZ55"/>
  <c r="AV55"/>
  <c r="AT55"/>
  <c r="BA54"/>
  <c r="W30"/>
  <c r="BC54"/>
  <c r="W32"/>
  <c r="BB54"/>
  <c r="W31"/>
  <c i="3" l="1" r="J41"/>
  <c i="1" r="AN57"/>
  <c r="AN55"/>
  <c r="AX54"/>
  <c r="AW54"/>
  <c r="AK30"/>
  <c r="AY54"/>
  <c r="AZ54"/>
  <c r="W29"/>
  <c l="1" r="AV54"/>
  <c r="AK29"/>
  <c r="AK35"/>
  <c l="1" r="AT54"/>
  <c r="AN54"/>
</calcChain>
</file>

<file path=xl/sharedStrings.xml><?xml version="1.0" encoding="utf-8"?>
<sst xmlns="http://schemas.openxmlformats.org/spreadsheetml/2006/main">
  <si>
    <t>Export Komplet</t>
  </si>
  <si>
    <t>VZ</t>
  </si>
  <si>
    <t>2.0</t>
  </si>
  <si>
    <t>ZAMOK</t>
  </si>
  <si>
    <t>False</t>
  </si>
  <si>
    <t>{75ac5333-beb6-4446-b4e0-f3c503b5824f}</t>
  </si>
  <si>
    <t>0,01</t>
  </si>
  <si>
    <t>21</t>
  </si>
  <si>
    <t>15</t>
  </si>
  <si>
    <t>REKAPITULACE ZAKÁZKY</t>
  </si>
  <si>
    <t xml:space="preserve">v ---  níže se nacházejí doplnkové a pomocné údaje k sestavám  --- v</t>
  </si>
  <si>
    <t>Návod na vyplnění</t>
  </si>
  <si>
    <t>0,001</t>
  </si>
  <si>
    <t>Kód:</t>
  </si>
  <si>
    <t>XXXXXX</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</si>
  <si>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</si>
  <si>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</si>
  <si>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osvětlení v žst. Trutnov - střed</t>
  </si>
  <si>
    <t>KSO:</t>
  </si>
  <si>
    <t/>
  </si>
  <si>
    <t>CC-CZ:</t>
  </si>
  <si>
    <t>Místo:</t>
  </si>
  <si>
    <t>žst Trutnov-střed</t>
  </si>
  <si>
    <t>Datum:</t>
  </si>
  <si>
    <t>29. 11. 2022</t>
  </si>
  <si>
    <t>Zadavatel:</t>
  </si>
  <si>
    <t>IČ:</t>
  </si>
  <si>
    <t>70994234</t>
  </si>
  <si>
    <t>Správa železnic, státní organizace, OŘ HK</t>
  </si>
  <si>
    <t>DIČ:</t>
  </si>
  <si>
    <t>CZ70994234</t>
  </si>
  <si>
    <t>Uchazeč:</t>
  </si>
  <si>
    <t>Vyplň údaj</t>
  </si>
  <si>
    <t>Projektant:</t>
  </si>
  <si>
    <t xml:space="preserve"> </t>
  </si>
  <si>
    <t>True</t>
  </si>
  <si>
    <t>Zpracovatel:</t>
  </si>
  <si>
    <t>Petr Jakšík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</si>
  <si>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</si>
  <si>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</si>
  <si>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</si>
  <si>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</si>
  <si>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</si>
  <si>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</si>
  <si>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</si>
  <si>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</si>
  <si>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</si>
  <si>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</si>
  <si>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</si>
  <si>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</si>
  <si>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</si>
  <si>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</si>
  <si>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</si>
  <si>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</si>
  <si>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</si>
  <si>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</si>
  <si>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</si>
  <si>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</si>
  <si>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</si>
  <si>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</si>
  <si>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</si>
  <si>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</si>
  <si>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</si>
  <si>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</si>
  <si>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</si>
  <si>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</si>
  <si>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</si>
  <si>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</si>
  <si>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</si>
  <si>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</si>
  <si>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</si>
  <si>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</si>
  <si>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</si>
  <si>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</si>
  <si>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</si>
  <si>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</si>
  <si>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</si>
  <si>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</si>
  <si>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PS 712 63</t>
  </si>
  <si>
    <t>PRO</t>
  </si>
  <si>
    <t>1</t>
  </si>
  <si>
    <t>{2176ab50-faec-4b04-a2c9-e78b565b541f}</t>
  </si>
  <si>
    <t>2</t>
  </si>
  <si>
    <t>/</t>
  </si>
  <si>
    <t>R01</t>
  </si>
  <si>
    <t>Infrastruktura</t>
  </si>
  <si>
    <t>Soupis</t>
  </si>
  <si>
    <t>{c7c3e8d5-3de2-4cac-9942-bbec92e024b1}</t>
  </si>
  <si>
    <t>R02</t>
  </si>
  <si>
    <t>Stavební část</t>
  </si>
  <si>
    <t>{a5445f6d-6c9f-430d-b39c-4b009ea08f1e}</t>
  </si>
  <si>
    <t>R03</t>
  </si>
  <si>
    <t>VRN</t>
  </si>
  <si>
    <t>{ab889000-b487-4bd1-84ea-45f915fc22fc}</t>
  </si>
  <si>
    <t>R04</t>
  </si>
  <si>
    <t>ON</t>
  </si>
  <si>
    <t>{d663ad6e-9ad1-4c70-93ec-8a53f383de4d}</t>
  </si>
  <si>
    <t>KRYCÍ LIST SOUPISU PRACÍ</t>
  </si>
  <si>
    <t>Objekt:</t>
  </si>
  <si>
    <t>PS 712 63 - Oprava osvětlení v žst. Trutnov - střed</t>
  </si>
  <si>
    <t>Soupis:</t>
  </si>
  <si>
    <t>R01 - Infrastruktura</t>
  </si>
  <si>
    <t>REKAPITULACE ČLENĚNÍ SOUPISU PRACÍ</t>
  </si>
  <si>
    <t>Kód dílu - Popis</t>
  </si>
  <si>
    <t>Cena celkem [CZK]</t>
  </si>
  <si>
    <t>-1</t>
  </si>
  <si>
    <t>M - Práce a dodávky M</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</si>
  <si>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</si>
  <si>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</si>
  <si>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</si>
  <si>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</si>
  <si>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</si>
  <si>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</si>
  <si>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</si>
  <si>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</si>
  <si>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</si>
  <si>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</si>
  <si>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</si>
  <si>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</si>
  <si>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</si>
  <si>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</si>
  <si>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</si>
  <si>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Práce a dodávky M</t>
  </si>
  <si>
    <t>3</t>
  </si>
  <si>
    <t>ROZPOCET</t>
  </si>
  <si>
    <t>OST</t>
  </si>
  <si>
    <t>Ostatní</t>
  </si>
  <si>
    <t>4</t>
  </si>
  <si>
    <t>K</t>
  </si>
  <si>
    <t>7493171012</t>
  </si>
  <si>
    <t>Demontáž osvětlovacích stožárů výšky přes 6 do 14 m - včetně veškeré elektrovýzbroje (svítidla, kabely, rozvodnice)</t>
  </si>
  <si>
    <t>kus</t>
  </si>
  <si>
    <t>ÚOŽI 2022 01</t>
  </si>
  <si>
    <t>746747082</t>
  </si>
  <si>
    <t>P</t>
  </si>
  <si>
    <t>Poznámka k položce:_x000d_
dle přílohy D.1 03 - Polohopisny plán</t>
  </si>
  <si>
    <t>7493174015</t>
  </si>
  <si>
    <t>Demontáž svítidel z osvětlovacího stožáru, osvětlovací věže nebo brány trakčního vedení</t>
  </si>
  <si>
    <t>-1928184571</t>
  </si>
  <si>
    <t xml:space="preserve">Poznámka k položce:_x000d_
dle přílohy D.1 03 - Polohopisny plán_x000d_
</t>
  </si>
  <si>
    <t>7492471010</t>
  </si>
  <si>
    <t>Demontáže kabelových vedení nn - demontáž ze zemní kynety, roštu, rozvaděče, trubky, chráničky apod.</t>
  </si>
  <si>
    <t>m</t>
  </si>
  <si>
    <t>1810770630</t>
  </si>
  <si>
    <t>VV</t>
  </si>
  <si>
    <t>demontáž z JŽ14</t>
  </si>
  <si>
    <t>29*15</t>
  </si>
  <si>
    <t>demontáže z výkopů (při souběhu kabelových tras)</t>
  </si>
  <si>
    <t>- OS8 - OS12 (JŽ14)</t>
  </si>
  <si>
    <t>82</t>
  </si>
  <si>
    <t>- OS13 - OS24 (JŽ14)</t>
  </si>
  <si>
    <t>378</t>
  </si>
  <si>
    <t>- OS25 - OS27 (JŽ14)</t>
  </si>
  <si>
    <t>80</t>
  </si>
  <si>
    <t>- OS29 - OS35 (JŽ14)</t>
  </si>
  <si>
    <t>286</t>
  </si>
  <si>
    <t>Součet</t>
  </si>
  <si>
    <t>7494271015</t>
  </si>
  <si>
    <t>Demontáž rozvaděčů 1 kusu pole nn - včetně demontáže přívodních, vývodových kabelů, rámu apod., včetně nakládky rozvaděče na určený prostředek</t>
  </si>
  <si>
    <t>-410148709</t>
  </si>
  <si>
    <t>Poznámka k položce:_x000d_
RS10</t>
  </si>
  <si>
    <t>5</t>
  </si>
  <si>
    <t>7493471010</t>
  </si>
  <si>
    <t>Demontáž zařízení elektrických předtápěcích zařízení topného stojanu včetně základu - odpojení kabelu, demontáž topného stojanu včetně základu</t>
  </si>
  <si>
    <t>1150454278</t>
  </si>
  <si>
    <t>Poznámka k položce:_x000d_
MS3, MS4</t>
  </si>
  <si>
    <t>6</t>
  </si>
  <si>
    <t>7493100010</t>
  </si>
  <si>
    <t>Venkovní osvětlení Osvětlovací stožáry sklopné výšky do 6 m, žárově zinkovaný, vč. výstroje, stožár nesmí mít dvířka (z důvodu neoprávněného vstupu), přístup ke svorkovnici bude možný až po sklopení stožáru, kdy se dolní část plně otevře a …</t>
  </si>
  <si>
    <t>Dle předběžné tržní kalkulace 3_2022 OŘ HKR SEE</t>
  </si>
  <si>
    <t>410515731</t>
  </si>
  <si>
    <t>Poznámka k položce:_x000d_
OS16,OS17, OS18,OS19,OS20,OS21</t>
  </si>
  <si>
    <t>7</t>
  </si>
  <si>
    <t>7493100060</t>
  </si>
  <si>
    <t>Venkovní osvětlení Osvětlovací stožáry sklopné výšky od 10 do 12 m, žárově zinkovaný, vč. výstroje, stožár nesmí mít dvířka (z důvodu neoprávněného vstupu), přístup ke svorkovnici bude možný až po sklopení stožáru, kdy se dolní část plně otevře …</t>
  </si>
  <si>
    <t>128</t>
  </si>
  <si>
    <t>-938915464</t>
  </si>
  <si>
    <t>Poznámka k položce:_x000d_
OS10-OS15, OS22-OS25</t>
  </si>
  <si>
    <t>8</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</si>
  <si>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</si>
  <si>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</si>
  <si>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-310367014</t>
  </si>
  <si>
    <t xml:space="preserve">Poznámka k položce:_x000d_
OS16,OS17, OS18,OS19,OS20,OS21, OS10-OS15, OS22-OS25_x000d_
</t>
  </si>
  <si>
    <t>9</t>
  </si>
  <si>
    <t>7493100360</t>
  </si>
  <si>
    <t>Venkovní osvětlení Osvětlovací věže Železniční trubková do 20m, žárově zinkovaná</t>
  </si>
  <si>
    <t>589127657</t>
  </si>
  <si>
    <t>Poznámka k položce:_x000d_
Předmětem dodávky jsou osvětlovací věže:_x000d_
OV3_x000d_
OV4_x000d_
OV5_x000d_
_x000d_
včetně MX skříněk a drzáků svítidel na OV</t>
  </si>
  <si>
    <t>10</t>
  </si>
  <si>
    <t>7493151510</t>
  </si>
  <si>
    <t>Montáž osvětlovací věže v kolejišti trubkové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</si>
  <si>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334158373</t>
  </si>
  <si>
    <t>Poznámka k položce:_x000d_
Předmětem dodávky je instalace osvětlovacích věží:_x000d_
OV3_x000d_
OV4_x000d_
OV5</t>
  </si>
  <si>
    <t>11</t>
  </si>
  <si>
    <t>7493151530</t>
  </si>
  <si>
    <t>Montáž osvětlovací věže v kolejišti plošiny na věž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</si>
  <si>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-1261354617</t>
  </si>
  <si>
    <t>Poznámka k položce:_x000d_
Předmětem dodávky je instalace plošin osvětlovacích věží:_x000d_
OV3_x000d_
OV4_x000d_
OV5</t>
  </si>
  <si>
    <t>12</t>
  </si>
  <si>
    <t>7493151540</t>
  </si>
  <si>
    <t>Montáž osvětlovací věže v kolejišti žebříku na věž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</si>
  <si>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51604594</t>
  </si>
  <si>
    <t>Poznámka k položce:_x000d_
Předmětem dodávky je instalace žebříků pro osvětlovací věže:_x000d_
OV3_x000d_
OV4_x000d_
OV5</t>
  </si>
  <si>
    <t>13</t>
  </si>
  <si>
    <t>7493100340</t>
  </si>
  <si>
    <t>Venkovní osvětlení Osvětlovací věže Svorníkový (kotevní) koš pro OSŽ 20P pozinkovaný</t>
  </si>
  <si>
    <t>Sborník UOŽI 01 2022</t>
  </si>
  <si>
    <t>-686210881</t>
  </si>
  <si>
    <t>Poznámka k položce:_x000d_
Svorníkový koš pro OV3-5</t>
  </si>
  <si>
    <t>14</t>
  </si>
  <si>
    <t>7497300010</t>
  </si>
  <si>
    <t xml:space="preserve">Vodiče trakčního vedení  Ocelové konstrukce nestandartní</t>
  </si>
  <si>
    <t>kg</t>
  </si>
  <si>
    <t>858677361</t>
  </si>
  <si>
    <t>Poznámka k položce:_x000d_
Předmětem je materiál pro zhotovení výstuží pro základ OV3-5</t>
  </si>
  <si>
    <t>7497350010</t>
  </si>
  <si>
    <t>Montáž ocelových konstrukcí nestandardní</t>
  </si>
  <si>
    <t>712482940</t>
  </si>
  <si>
    <t>16</t>
  </si>
  <si>
    <t>7497100150</t>
  </si>
  <si>
    <t xml:space="preserve">Základy trakčního vedení  Ochranná síť nebo zábrana na podstavci pro TV vč. betonu</t>
  </si>
  <si>
    <t>225268323</t>
  </si>
  <si>
    <t>Poznámka k položce:_x000d_
ochrana proti najetí do OV a rozvaděčů v prostoru nakládky</t>
  </si>
  <si>
    <t>17</t>
  </si>
  <si>
    <t>7497155510</t>
  </si>
  <si>
    <t>Montáž ochrany stožáru v betonovém základu trakčního vedení</t>
  </si>
  <si>
    <t>-678946401</t>
  </si>
  <si>
    <t>Poznámka k položce:_x000d_
Předmětem dodávky je instalace ochranných sítí pro osvětlovací věže:_x000d_
OV3_x000d_
OV4_x000d_
OV5</t>
  </si>
  <si>
    <t>18</t>
  </si>
  <si>
    <t>7497302260</t>
  </si>
  <si>
    <t xml:space="preserve">Vodiče trakčního vedení  Tabulka číslování stožárů a pohonů odpojovačů 1 - 3 znaky</t>
  </si>
  <si>
    <t>800511528</t>
  </si>
  <si>
    <t>Poznámka k položce:_x000d_
OV3,OV4,OV5, OS10-OS25 + přečíslování stávajících stožárů OS4,6,9,11 krát 2 (na každý stožár 2x číslování)</t>
  </si>
  <si>
    <t>19</t>
  </si>
  <si>
    <t>7497351780</t>
  </si>
  <si>
    <t>Číslování stožárů a pohonů odpojovačů 1 - 3 znaky</t>
  </si>
  <si>
    <t>64</t>
  </si>
  <si>
    <t>1089958752</t>
  </si>
  <si>
    <t>20</t>
  </si>
  <si>
    <t>7493100640</t>
  </si>
  <si>
    <t>Venkovní osvětlení Svítidla pro železnici LED svítidlo o příkonu do 25 W určené pro osvětlení venkovních prostor veřejnosti přístupných (nástupiště, přechody kolejiště) na ŽDC. Svítidlo opatřeno difuzorem z plochého tvrzeného skla s minimální …</t>
  </si>
  <si>
    <t>-1155487828</t>
  </si>
  <si>
    <t>Poznámka k položce:_x000d_
dle přílohy D.1 05</t>
  </si>
  <si>
    <t>7493100670</t>
  </si>
  <si>
    <t>Venkovní osvětlení Svítidla pro železnici LED svítidlo o příkonu 56 - 100 W určené pro osvětlení venkovních prostor veřejnosti přístupných (nástupiště, přechody kolejiště) na ŽDC. Svítidlo opatřeno difuzorem z plochého tvrzeného skla s minimální …</t>
  </si>
  <si>
    <t>-1426430140</t>
  </si>
  <si>
    <t>22</t>
  </si>
  <si>
    <t>7493152530</t>
  </si>
  <si>
    <t>Montáž svítidla pro železnici na sklopný stožár - kompletace a montáž včetně "superlife" světelného zdroje, elektronického předřadníku a připojení kabelu</t>
  </si>
  <si>
    <t>799924133</t>
  </si>
  <si>
    <t>23</t>
  </si>
  <si>
    <t>7493100680</t>
  </si>
  <si>
    <t>Venkovní osvětlení Svítidla pro železnici LED svítidlo o příkonu 101 - 200 W určené pro osvětlení venkovních prostor veřejnosti přístupných (nástupiště, přechody kolejiště) na ŽDC. Svítidlo opatřeno difuzorem z plochého tvrzeného skla s minimální …</t>
  </si>
  <si>
    <t>-349997076</t>
  </si>
  <si>
    <t>24</t>
  </si>
  <si>
    <t>7493100690</t>
  </si>
  <si>
    <t>Venkovní osvětlení Svítidla pro železnici LED svítidlo o příkonu 201 - 300 W určené pro osvětlení venkovních prostor veřejnosti přístupných (nástupiště, přechody kolejiště) na ŽDC. Svítidlo opatřeno difuzorem z plochého tvrzeného skla s minimální …</t>
  </si>
  <si>
    <t>-675115119</t>
  </si>
  <si>
    <t>25</t>
  </si>
  <si>
    <t>7493152535</t>
  </si>
  <si>
    <t>Montáž svítidla pro železnici na osvětlovací věž - kompletace a montáž včetně "superlife" světelného zdroje, elektronického předřadníku a připojení kabelu</t>
  </si>
  <si>
    <t>-1505712805</t>
  </si>
  <si>
    <t>26</t>
  </si>
  <si>
    <t>7493102200</t>
  </si>
  <si>
    <t>Venkovní osvětlení Rozvaděče pro napájení osvětlení železničních prostranství do 4ks 3-f větví s PLC řídícím systémem</t>
  </si>
  <si>
    <t>1002416250</t>
  </si>
  <si>
    <t>Poznámka k položce:_x000d_
R-OV3, R-OV4, R-OV5 včetně fotobuněk</t>
  </si>
  <si>
    <t>27</t>
  </si>
  <si>
    <t>7493102210</t>
  </si>
  <si>
    <t>Venkovní osvětlení Rozvaděče pro napájení osvětlení železničních prostranství pro 5 - 8ks 3-f větví s PLC řídícím systémem</t>
  </si>
  <si>
    <t>959934795</t>
  </si>
  <si>
    <t xml:space="preserve">Poznámka k položce:_x000d_
RS10  včetně fotobuňky</t>
  </si>
  <si>
    <t>28</t>
  </si>
  <si>
    <t>7493102230</t>
  </si>
  <si>
    <t>Venkovní osvětlení Rozvaděče pro napájení osvětlení železničních prostranství Rozšíření rozvaděče osvětlení o venkovní zásuvky, 1x 32A/3f , 1x 16A/1f</t>
  </si>
  <si>
    <t>825108439</t>
  </si>
  <si>
    <t>Poznámka k položce:_x000d_
R-OV3, R-OV4, R-OV5</t>
  </si>
  <si>
    <t>29</t>
  </si>
  <si>
    <t>7493156010</t>
  </si>
  <si>
    <t>Montáž rozvaděče pro napájení osvětlení železničních prostranství do 8 kusů 3-f vývodů - do terénu nebo rozvodny včetně elektrovýzbroje</t>
  </si>
  <si>
    <t>1210047440</t>
  </si>
  <si>
    <t>Poznámka k položce:_x000d_
R-OV3, R-OV4, R-OV5, RS10</t>
  </si>
  <si>
    <t>30</t>
  </si>
  <si>
    <t>7493156020</t>
  </si>
  <si>
    <t>Montáž rozvaděče pro napájení osvětlení železničních prostranství řídící PLC jednotky</t>
  </si>
  <si>
    <t>248791964</t>
  </si>
  <si>
    <t>31</t>
  </si>
  <si>
    <t>7493156030</t>
  </si>
  <si>
    <t>Montáž rozvaděče pro napájení osvětlení železničních prostranství řídícího software do PLC řídící jednotky - pro možnost chodu rozvaděče a jeho oživení</t>
  </si>
  <si>
    <t>74887255</t>
  </si>
  <si>
    <t>32</t>
  </si>
  <si>
    <t>7493102310</t>
  </si>
  <si>
    <t>Venkovní osvětlení Rozvaděče pro napájení veřejného osvětlení Rozšíření RVO o komunikační modul pro přenos informací na dispečink</t>
  </si>
  <si>
    <t>-677788816</t>
  </si>
  <si>
    <t>33</t>
  </si>
  <si>
    <t>7494658030</t>
  </si>
  <si>
    <t>Montáž elektroměrů rozšíření o M-bus výstup - do rozvaděče nebo skříně</t>
  </si>
  <si>
    <t>-589964807</t>
  </si>
  <si>
    <t>34</t>
  </si>
  <si>
    <t>7494010346</t>
  </si>
  <si>
    <t>Přístroje pro spínání a ovládání Měřící přístroje, elektroměry Elektroměry ED310.DR.14Z302-00, 3 x 230/400 V, 0,2-63 A</t>
  </si>
  <si>
    <t>1967515849</t>
  </si>
  <si>
    <t>35</t>
  </si>
  <si>
    <t>7494658012</t>
  </si>
  <si>
    <t>Montáž elektroměrů trojfázových - do rozvaděče nebo skříně</t>
  </si>
  <si>
    <t>1094290041</t>
  </si>
  <si>
    <t>36</t>
  </si>
  <si>
    <t>7494004652</t>
  </si>
  <si>
    <t>Modulární přístroje Ostatní přístroje -modulární přístroje Elektrické zdroje výkon 10 VA, Upri AC 230 V, Usec AC/DC 24 V, ochrana PTC odporem, šířka 3 moduly</t>
  </si>
  <si>
    <t>629539710</t>
  </si>
  <si>
    <t>37</t>
  </si>
  <si>
    <t>7498356020</t>
  </si>
  <si>
    <t>Montáž dálkové diagnostiky TS ŽDC napájení 2 DC 24V/SELV do 3A</t>
  </si>
  <si>
    <t>1431744149</t>
  </si>
  <si>
    <t>38</t>
  </si>
  <si>
    <t>7494008446</t>
  </si>
  <si>
    <t>Pojistkové systémy Výkonové pojistkové vložky Pojistkové vložky Nožové pojistkové vložky, velikost 2 In 35A, Un AC 500 V / DC 440 V, velikost 2, gG - charakteristika pro všeobecné použití, Cd/Pb free</t>
  </si>
  <si>
    <t>-1726355406</t>
  </si>
  <si>
    <t>39</t>
  </si>
  <si>
    <t>7494452015</t>
  </si>
  <si>
    <t>Montáž pojistek nn do 63 A</t>
  </si>
  <si>
    <t>445853406</t>
  </si>
  <si>
    <t>40</t>
  </si>
  <si>
    <t>7491600190</t>
  </si>
  <si>
    <t>Uzemnění Vnější Uzemňovací vedení v zemi, kruhovým vodičem FeZn do D=10 mm</t>
  </si>
  <si>
    <t>-1413328608</t>
  </si>
  <si>
    <t>"16xOS"16*2</t>
  </si>
  <si>
    <t>"3xR-OVx"3*2</t>
  </si>
  <si>
    <t>"3xOV"3*2</t>
  </si>
  <si>
    <t>"1xRS10"1*2</t>
  </si>
  <si>
    <t>41</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</si>
  <si>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</si>
  <si>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</si>
  <si>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-902682129</t>
  </si>
  <si>
    <t>42</t>
  </si>
  <si>
    <t>7491600240</t>
  </si>
  <si>
    <t>Uzemnění Vnější Tyč ZT 1,0t Tprofil zemnící</t>
  </si>
  <si>
    <t>319006785</t>
  </si>
  <si>
    <t>Poznámka k položce:_x000d_
Předmětem dodávky jsou zemnící tyče délky 2m</t>
  </si>
  <si>
    <t>43</t>
  </si>
  <si>
    <t>7491652040</t>
  </si>
  <si>
    <t>Montáž vnějšího uzemnění zemnící tyče z pozinkované oceli (FeZn), délky do 2 m - zemnící tyče (horní konec tyče min. 80 cm pod povrchem) včetně připojení tyče k pásku</t>
  </si>
  <si>
    <t>-310653633</t>
  </si>
  <si>
    <t>44</t>
  </si>
  <si>
    <t>7590520599</t>
  </si>
  <si>
    <t>Venkovní vedení kabelová - metalické sítě Plněné 4x0,8 TCEPKPFLE 3 x 4 x 0,8</t>
  </si>
  <si>
    <t>297721035</t>
  </si>
  <si>
    <t>WS330.2</t>
  </si>
  <si>
    <t>100</t>
  </si>
  <si>
    <t>WS330.3</t>
  </si>
  <si>
    <t>WS330.4</t>
  </si>
  <si>
    <t>97</t>
  </si>
  <si>
    <t>WS340</t>
  </si>
  <si>
    <t>45</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</si>
  <si>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</si>
  <si>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</si>
  <si>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-1325933950</t>
  </si>
  <si>
    <t>46</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</si>
  <si>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</si>
  <si>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</si>
  <si>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-716463880</t>
  </si>
  <si>
    <t>TCEPKPFLE 3x4x0,8</t>
  </si>
  <si>
    <t>47</t>
  </si>
  <si>
    <t>7492501480</t>
  </si>
  <si>
    <t>Kabely, vodiče, šňůry Cu - nn Kabel silový Cu pro pohyblivé přívody, izolace pryžová H05RR-F 2x1,5 (2Dx1,5 CGSG)</t>
  </si>
  <si>
    <t>439208660</t>
  </si>
  <si>
    <t>6*7</t>
  </si>
  <si>
    <t>OS 6m</t>
  </si>
  <si>
    <t>10*13</t>
  </si>
  <si>
    <t>OS 12m</t>
  </si>
  <si>
    <t>9*3</t>
  </si>
  <si>
    <t>MX - svítidlo na OV</t>
  </si>
  <si>
    <t>48</t>
  </si>
  <si>
    <t>7492553010</t>
  </si>
  <si>
    <t>Montáž kabelů 2- a 3-žílových Cu do 16 mm2 - uložení do země, chráničky, na rošty, pod omítku apod.</t>
  </si>
  <si>
    <t>215399032</t>
  </si>
  <si>
    <t>49</t>
  </si>
  <si>
    <t>7492501940</t>
  </si>
  <si>
    <t>Kabely, vodiče, šňůry Cu - nn Kabel silový 4 a 5-žílový Cu, plastová izolace CYKY 4O2,5 (4Dx2,5)</t>
  </si>
  <si>
    <t>162595857</t>
  </si>
  <si>
    <t>ROV-1</t>
  </si>
  <si>
    <t>3*25</t>
  </si>
  <si>
    <t>ROV-2</t>
  </si>
  <si>
    <t>ROV-3</t>
  </si>
  <si>
    <t>50</t>
  </si>
  <si>
    <t>7492501950</t>
  </si>
  <si>
    <t>Kabely, vodiče, šňůry Cu - nn Kabel silový 4 a 5-žílový Cu, plastová izolace CYKY 4O4 (4Dx4)</t>
  </si>
  <si>
    <t>-540464757</t>
  </si>
  <si>
    <t>Poznámka k položce:_x000d_
CYKY-O 4x4</t>
  </si>
  <si>
    <t>WL343.1</t>
  </si>
  <si>
    <t>WL343.2</t>
  </si>
  <si>
    <t>85</t>
  </si>
  <si>
    <t>51</t>
  </si>
  <si>
    <t>7492501930</t>
  </si>
  <si>
    <t>Kabely, vodiče, šňůry Cu - nn Kabel silový 4 a 5-žílový Cu, plastová izolace CYKY 4J6 (4Bx6)</t>
  </si>
  <si>
    <t>1340232908</t>
  </si>
  <si>
    <t>Poznámka k položce:_x000d_
CYKY-O 4x6</t>
  </si>
  <si>
    <t>WL342.1</t>
  </si>
  <si>
    <t>WL342.2</t>
  </si>
  <si>
    <t>WL342.3</t>
  </si>
  <si>
    <t>52</t>
  </si>
  <si>
    <t>7492501870</t>
  </si>
  <si>
    <t>Kabely, vodiče, šňůry Cu - nn Kabel silový 4 a 5-žílový Cu, plastová izolace CYKY 4J10 (4Bx10)</t>
  </si>
  <si>
    <t>1466523292</t>
  </si>
  <si>
    <t>Poznámka k položce:_x000d_
CYKY-O 4x10</t>
  </si>
  <si>
    <t>WL334.1</t>
  </si>
  <si>
    <t>58</t>
  </si>
  <si>
    <t>WL334.2</t>
  </si>
  <si>
    <t>89</t>
  </si>
  <si>
    <t>WL334.3</t>
  </si>
  <si>
    <t>WL334.4</t>
  </si>
  <si>
    <t>WL334.5</t>
  </si>
  <si>
    <t>WL334.6</t>
  </si>
  <si>
    <t>WL344.1</t>
  </si>
  <si>
    <t>127</t>
  </si>
  <si>
    <t>WL344.2</t>
  </si>
  <si>
    <t>90</t>
  </si>
  <si>
    <t>WL344.3</t>
  </si>
  <si>
    <t>92</t>
  </si>
  <si>
    <t>WL344.4</t>
  </si>
  <si>
    <t>88</t>
  </si>
  <si>
    <t>Mezisoučet</t>
  </si>
  <si>
    <t>53</t>
  </si>
  <si>
    <t>7492554010</t>
  </si>
  <si>
    <t>Montáž kabelů 4- a 5-žílových Cu do 16 mm2 - uložení do země, chráničky, na rošty, pod omítku apod.</t>
  </si>
  <si>
    <t>710946546</t>
  </si>
  <si>
    <t>54</t>
  </si>
  <si>
    <t>7492501900</t>
  </si>
  <si>
    <t>Kabely, vodiče, šňůry Cu - nn Kabel silový 4 a 5-žílový Cu, plastová izolace CYKY 4J25 (4Bx25)</t>
  </si>
  <si>
    <t>1695037666</t>
  </si>
  <si>
    <t>Poznámka k položce:_x000d_
CYKY-O 4x25</t>
  </si>
  <si>
    <t>WL340</t>
  </si>
  <si>
    <t>55</t>
  </si>
  <si>
    <t>7492554012</t>
  </si>
  <si>
    <t>Montáž kabelů 4- a 5-žílových Cu do 25 mm2 - uložení do země, chráničky, na rošty, pod omítku apod.</t>
  </si>
  <si>
    <t>-135400431</t>
  </si>
  <si>
    <t>56</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</si>
  <si>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</si>
  <si>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</si>
  <si>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2103582889</t>
  </si>
  <si>
    <t>H05RR-F 2x1,5</t>
  </si>
  <si>
    <t>CYKY-O 4x4</t>
  </si>
  <si>
    <t>CYKY-O 4x6</t>
  </si>
  <si>
    <t>CYKY-O 4x10</t>
  </si>
  <si>
    <t>CYKY-O 4x25</t>
  </si>
  <si>
    <t>CYKY-O 4x2,5</t>
  </si>
  <si>
    <t>57</t>
  </si>
  <si>
    <t>7492501901</t>
  </si>
  <si>
    <t>Kabely, vodiče, šňůry Cu - nn Kabel silový 4 a 5-žílový Cu, plastová izolace CYKY 4J35 (4Bx35)</t>
  </si>
  <si>
    <t>-903569576</t>
  </si>
  <si>
    <t>Poznámka k položce:_x000d_
CYKY-O 4x35</t>
  </si>
  <si>
    <t>WL331</t>
  </si>
  <si>
    <t>WL332</t>
  </si>
  <si>
    <t>101</t>
  </si>
  <si>
    <t>WL333</t>
  </si>
  <si>
    <t>96</t>
  </si>
  <si>
    <t>7492554014</t>
  </si>
  <si>
    <t>Montáž kabelů 4- a 5-žílových Cu do 50 mm2 - uložení do země, chráničky, na rošty, pod omítku apod.</t>
  </si>
  <si>
    <t>1298008776</t>
  </si>
  <si>
    <t>59</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</si>
  <si>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</si>
  <si>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</si>
  <si>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2074588064</t>
  </si>
  <si>
    <t>60</t>
  </si>
  <si>
    <t>7492400460</t>
  </si>
  <si>
    <t>Kabely, vodiče - vn Kabely nad 22kV Označovací štítek na kabel (100 ks)</t>
  </si>
  <si>
    <t>sada</t>
  </si>
  <si>
    <t>-1530038283</t>
  </si>
  <si>
    <t>61</t>
  </si>
  <si>
    <t>7492756020</t>
  </si>
  <si>
    <t>Pomocné práce pro montáž kabelů montáž označovacího štítku na kabel</t>
  </si>
  <si>
    <t>-2033332349</t>
  </si>
  <si>
    <t>62</t>
  </si>
  <si>
    <t>7593501810</t>
  </si>
  <si>
    <t>Trasy kabelového vedení Lokátory a markery Ball Marker 1402-XR, červený energetika</t>
  </si>
  <si>
    <t>583147605</t>
  </si>
  <si>
    <t>63</t>
  </si>
  <si>
    <t>7593505270</t>
  </si>
  <si>
    <t>Montáž kabelového označníku Ball Marker - upevnění kabelového označníku na plášť kabelu upevňovacími prvky</t>
  </si>
  <si>
    <t>2064488989</t>
  </si>
  <si>
    <t>7593500609</t>
  </si>
  <si>
    <t>Trasy kabelového vedení Kabelové krycí desky a pásy Fólie výstražná červená š. 34cm (HM0673909992034)</t>
  </si>
  <si>
    <t>1819786553</t>
  </si>
  <si>
    <t>65</t>
  </si>
  <si>
    <t>7593505150</t>
  </si>
  <si>
    <t>Pokládka výstražné fólie do výkopu</t>
  </si>
  <si>
    <t>-1520015447</t>
  </si>
  <si>
    <t>Poznámka k položce:_x000d_
dle délky výkopu v polohopisném plánu</t>
  </si>
  <si>
    <t>66</t>
  </si>
  <si>
    <t>7493301010</t>
  </si>
  <si>
    <t>Elektrický ohřev výhybek (EOV) SW do PLC</t>
  </si>
  <si>
    <t>-698675655</t>
  </si>
  <si>
    <t>67</t>
  </si>
  <si>
    <t>7493301050</t>
  </si>
  <si>
    <t>Elektrický ohřev výhybek (EOV) SW Projekt vizualizace</t>
  </si>
  <si>
    <t>-1420638285</t>
  </si>
  <si>
    <t>68</t>
  </si>
  <si>
    <t>7493352040</t>
  </si>
  <si>
    <t>Montáž rozvaděče pro elektrický ohřev výhybky řídícího software do PLC řídící jednotky do ovladače EOV a osvětlení - 1x výhybka/1 x větev osvětlení - pro možnost chodu ovladače a jeho oživení, neobsahuje cenu za software</t>
  </si>
  <si>
    <t>-753750797</t>
  </si>
  <si>
    <t>Poznámka k položce:_x000d_
Úpravy SW v RDOOS/EOV dle TZ</t>
  </si>
  <si>
    <t>69</t>
  </si>
  <si>
    <t>7598035206</t>
  </si>
  <si>
    <t>Nastavení a konfigurace přenosové a datové sítě, např. firewall, switchů, routerů, modemů</t>
  </si>
  <si>
    <t>1919843989</t>
  </si>
  <si>
    <t>Poznámka k položce:_x000d_
ČD-Telematika</t>
  </si>
  <si>
    <t>70</t>
  </si>
  <si>
    <t>7498356092</t>
  </si>
  <si>
    <t>Montáž dálkové diagnostiky TS ŽDC konfigurace síťového spojení</t>
  </si>
  <si>
    <t>2036808539</t>
  </si>
  <si>
    <t>71</t>
  </si>
  <si>
    <t>7498356036</t>
  </si>
  <si>
    <t>Montáž dálkové diagnostiky TS ŽDC sofware pro integraci EOV - jednoho rozváděče EOV do integračního koncentrátoru DDTS ŽDC, licence s potřebnými protokoly MODBUS, DBNet, S-Net, IEC 60870-5-104 atd.,parametrizace a naplnění datových, technologických, telemetrických a řídicích struktur DDTS ŽDC</t>
  </si>
  <si>
    <t>-1542848322</t>
  </si>
  <si>
    <t>72</t>
  </si>
  <si>
    <t>7498356037</t>
  </si>
  <si>
    <t>Montáž dálkové diagnostiky TS ŽDC sofware pro integraci OSV - jednoho rozváděče OSV do integračního koncentrátoru DDTS ŽDC, licence s potřebnými protokoly MODBUS, DBNet, S-Net, IEC 60870-5-104 atd., parametrizace a naplnění datových, technologických, telemetrických a řídicích struktur DDTS ŽDC, programátorské práce</t>
  </si>
  <si>
    <t>-910207503</t>
  </si>
  <si>
    <t>73</t>
  </si>
  <si>
    <t>7498356077</t>
  </si>
  <si>
    <t>Montáž dálkové diagnostiky TS ŽDC doplnění/úprava aplikace pro dispečerské klienty</t>
  </si>
  <si>
    <t>1643908985</t>
  </si>
  <si>
    <t>74</t>
  </si>
  <si>
    <t>7498356075</t>
  </si>
  <si>
    <t>Montáž dálkové diagnostiky TS ŽDC doplnění/úprava aplikace integračního serveru</t>
  </si>
  <si>
    <t>-2100623259</t>
  </si>
  <si>
    <t>75</t>
  </si>
  <si>
    <t>7498356063</t>
  </si>
  <si>
    <t>Montáž dálkové diagnostiky TS ŽDC doplnění aplikace na klientských pracovištích</t>
  </si>
  <si>
    <t>-943997290</t>
  </si>
  <si>
    <t>76</t>
  </si>
  <si>
    <t>7498356010</t>
  </si>
  <si>
    <t>Montáž dálkové diagnostiky TS ŽDC software pro začlenění technologického celku do dálkové diagnostiky TS ŽDC - instalace software pro začlenění technologického celku (např. EOV, VO, EPZ, tunel, myčka, výtah, kotelna, atd.)</t>
  </si>
  <si>
    <t>-1178392928</t>
  </si>
  <si>
    <t>77</t>
  </si>
  <si>
    <t>7497700770</t>
  </si>
  <si>
    <t xml:space="preserve">Nátěry trakčního vedení  Barva a řed. pro bezpečnostní černožluté pruhy na podpěře TV</t>
  </si>
  <si>
    <t>703051779</t>
  </si>
  <si>
    <t xml:space="preserve">Poznámka k položce:_x000d_
16x OS, 3x OV, 3x zábrana OV </t>
  </si>
  <si>
    <t>78</t>
  </si>
  <si>
    <t>7497751010</t>
  </si>
  <si>
    <t>Nátěr trakčního vedení bezpečnostních pruhů na osvětlovací stožár nebo věž</t>
  </si>
  <si>
    <t>-138128203</t>
  </si>
  <si>
    <t>79</t>
  </si>
  <si>
    <t>7499751010</t>
  </si>
  <si>
    <t>Dokončovací práce na elektrickém zařízení - uvádění zařízení do provozu, drobné montážní práce v rozvaděčích, koordinaci se zhotoviteli souvisejících zařízení apod.</t>
  </si>
  <si>
    <t>hod</t>
  </si>
  <si>
    <t>1713422273</t>
  </si>
  <si>
    <t>Poznámka k položce:_x000d_
Předmětem jsou práce spojené s uváděnímu zařízení do provozu, práce spojené s ochranou spojů uzemňovací soustavy jednotlivých zařízení a další práce spojené se součinností stavby</t>
  </si>
  <si>
    <t>7499751020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</si>
  <si>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</si>
  <si>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96689134</t>
  </si>
  <si>
    <t>81</t>
  </si>
  <si>
    <t>7499751030</t>
  </si>
  <si>
    <t>Dokončovací práce zkušební provoz - včetně prokázání technických a kvalitativních parametrů zařízení</t>
  </si>
  <si>
    <t>1849261490</t>
  </si>
  <si>
    <t>7499751040</t>
  </si>
  <si>
    <t>Dokončovací práce zaškolení obsluhy - seznámení obsluhy s funkcemi zařízení včetně odevzdání dokumentace skutečného provedení</t>
  </si>
  <si>
    <t>1391316444</t>
  </si>
  <si>
    <t>R02 - Stavební část</t>
  </si>
  <si>
    <t>HSV - Práce a dodávky HSV</t>
  </si>
  <si>
    <t xml:space="preserve">    46-M - Zemní práce při extr.mont.pracích</t>
  </si>
  <si>
    <t>HSV</t>
  </si>
  <si>
    <t>Práce a dodávky HSV</t>
  </si>
  <si>
    <t>46-M</t>
  </si>
  <si>
    <t>Zemní práce při extr.mont.pracích</t>
  </si>
  <si>
    <t>460010021</t>
  </si>
  <si>
    <t>Vytyčení trasy vedení kabelového (podzemního) v obvodu železniční stanice</t>
  </si>
  <si>
    <t>km</t>
  </si>
  <si>
    <t>CS ÚRS 2022 02</t>
  </si>
  <si>
    <t>-1271258882</t>
  </si>
  <si>
    <t>Online PSC</t>
  </si>
  <si>
    <t>https://podminky.urs.cz/item/CS_URS_2022_02/460010021</t>
  </si>
  <si>
    <t>468051121</t>
  </si>
  <si>
    <t>Bourání základu betonového</t>
  </si>
  <si>
    <t>m3</t>
  </si>
  <si>
    <t>1533755441</t>
  </si>
  <si>
    <t>https://podminky.urs.cz/item/CS_URS_2022_02/468051121</t>
  </si>
  <si>
    <t>Poznámka k položce:_x000d_
vybourání bet. základu do hloubky 1m</t>
  </si>
  <si>
    <t>28x JŽ14</t>
  </si>
  <si>
    <t>28*(1,2*1,2*1)</t>
  </si>
  <si>
    <t>460131113</t>
  </si>
  <si>
    <t>Hloubení nezapažených jam ručně včetně urovnání dna s přemístěním výkopku do vzdálenosti 3 m od okraje jámy nebo s naložením na dopravní prostředek v hornině třídy těžitelnosti I skupiny 3</t>
  </si>
  <si>
    <t>-939020330</t>
  </si>
  <si>
    <t>https://podminky.urs.cz/item/CS_URS_2022_02/460131113</t>
  </si>
  <si>
    <t>6x OS 6m</t>
  </si>
  <si>
    <t>6*(1*1*1,3)</t>
  </si>
  <si>
    <t>10x OS 12m</t>
  </si>
  <si>
    <t>10*(1*1*1,6)</t>
  </si>
  <si>
    <t>3x OV 20m</t>
  </si>
  <si>
    <t>3*(2*2*2,7)</t>
  </si>
  <si>
    <t>R-OV3 - R-OV5, RS10</t>
  </si>
  <si>
    <t>4*0,5</t>
  </si>
  <si>
    <t>460242211</t>
  </si>
  <si>
    <t>Provizorní zajištění inženýrských sítí ve výkopech kabelů při křížení</t>
  </si>
  <si>
    <t>-2138698560</t>
  </si>
  <si>
    <t>https://podminky.urs.cz/item/CS_URS_2022_02/460242211</t>
  </si>
  <si>
    <t>460242221</t>
  </si>
  <si>
    <t>Provizorní zajištění inženýrských sítí ve výkopech kabelů při souběhu</t>
  </si>
  <si>
    <t>-106175566</t>
  </si>
  <si>
    <t>https://podminky.urs.cz/item/CS_URS_2022_02/460242221</t>
  </si>
  <si>
    <t>58931963</t>
  </si>
  <si>
    <t>beton C 8/10 kamenivo frakce 0/8</t>
  </si>
  <si>
    <t>-1085899962</t>
  </si>
  <si>
    <t>4*(1,1*0,5*0,5)</t>
  </si>
  <si>
    <t>460641111</t>
  </si>
  <si>
    <t>Základové konstrukce základ bez bednění do rostlé zeminy z monolitického betonu tř. C 8/10</t>
  </si>
  <si>
    <t>-1022663106</t>
  </si>
  <si>
    <t>https://podminky.urs.cz/item/CS_URS_2022_02/460641111</t>
  </si>
  <si>
    <t>Poznámka k položce:_x000d_
- do dna zákl. rozv. VO</t>
  </si>
  <si>
    <t>58932563</t>
  </si>
  <si>
    <t>beton C 16/20 X0,XC1 kamenivo frakce 0/8</t>
  </si>
  <si>
    <t>703645547</t>
  </si>
  <si>
    <t>Poznámka k položce:_x000d_
6x OS 6m</t>
  </si>
  <si>
    <t>460641113</t>
  </si>
  <si>
    <t>Základové konstrukce základ bez bednění do rostlé zeminy z monolitického betonu tř. C 16/20</t>
  </si>
  <si>
    <t>-1037663625</t>
  </si>
  <si>
    <t>https://podminky.urs.cz/item/CS_URS_2022_02/460641113</t>
  </si>
  <si>
    <t>58932931</t>
  </si>
  <si>
    <t>beton C 25/30 X0 kamenivo frakce 0/8</t>
  </si>
  <si>
    <t>479027219</t>
  </si>
  <si>
    <t>Poznámka k položce:_x000d_
12x OS12m_x000d_
podklad pod žulové kostky</t>
  </si>
  <si>
    <t>12x OS 12m</t>
  </si>
  <si>
    <t>12*(1*1*1,6)</t>
  </si>
  <si>
    <t>zpevněná plocha</t>
  </si>
  <si>
    <t>275*0,2*1</t>
  </si>
  <si>
    <t>460641125</t>
  </si>
  <si>
    <t>Základové konstrukce základ bez bednění do rostlé zeminy z monolitického železobetonu bez výztuže bez zvláštních nároků na prostředí tř. C 25/30</t>
  </si>
  <si>
    <t>221477449</t>
  </si>
  <si>
    <t>https://podminky.urs.cz/item/CS_URS_2022_02/460641125</t>
  </si>
  <si>
    <t>58933331</t>
  </si>
  <si>
    <t>beton C 30/37 XF3 kamenivo frakce 0/8</t>
  </si>
  <si>
    <t>2000977817</t>
  </si>
  <si>
    <t xml:space="preserve">Poznámka k položce:_x000d_
3x osvětlovací věž 20m_x000d_
</t>
  </si>
  <si>
    <t>3*(1,8*1,8*2,7)</t>
  </si>
  <si>
    <t>460641132</t>
  </si>
  <si>
    <t>Základové konstrukce základ bez bednění do rostlé zeminy z monolitického železobetonu bez výztuže se zvýšenými nároky na prostředí tř. C 30/37</t>
  </si>
  <si>
    <t>778124541</t>
  </si>
  <si>
    <t>https://podminky.urs.cz/item/CS_URS_2022_02/460641132</t>
  </si>
  <si>
    <t>31316008</t>
  </si>
  <si>
    <t>síť výztužná svařovaná DIN 488 jakost B500A 100x100mm drát D 8mm</t>
  </si>
  <si>
    <t>m2</t>
  </si>
  <si>
    <t>718578956</t>
  </si>
  <si>
    <t>Poznámka k položce:_x000d_
=384kg oceli</t>
  </si>
  <si>
    <t>3*(2*(1,6*2,2))</t>
  </si>
  <si>
    <t>3*(2*(1,5*2,2))</t>
  </si>
  <si>
    <t>3*(1,6*1,6)</t>
  </si>
  <si>
    <t>31316013</t>
  </si>
  <si>
    <t>síť výztužná svařovaná DIN 488 jakost B500A 100x100mm drát D 10mm</t>
  </si>
  <si>
    <t>-1217072579</t>
  </si>
  <si>
    <t>Poznámka k položce:_x000d_
=196kg oceli</t>
  </si>
  <si>
    <t>3*5,3</t>
  </si>
  <si>
    <t>460641221</t>
  </si>
  <si>
    <t>Základové konstrukce výztuž ze svařovaných sítí z drátů typu KARI</t>
  </si>
  <si>
    <t>t</t>
  </si>
  <si>
    <t>633114373</t>
  </si>
  <si>
    <t>https://podminky.urs.cz/item/CS_URS_2022_02/460641221</t>
  </si>
  <si>
    <t>28619320</t>
  </si>
  <si>
    <t>trubka kanalizační PE-HD D 110mm</t>
  </si>
  <si>
    <t>1033163639</t>
  </si>
  <si>
    <t>460631212</t>
  </si>
  <si>
    <t>Zemní protlaky řízené horizontální vrtání v hornině třídy těžitelnosti I a II skupiny 1 až 4 včetně protlačení trub v hloubce do 6 m vnějšího průměru vrtu přes 90 do 110 mm</t>
  </si>
  <si>
    <t>1240297391</t>
  </si>
  <si>
    <t>https://podminky.urs.cz/item/CS_URS_2022_02/460631212</t>
  </si>
  <si>
    <t>460632113</t>
  </si>
  <si>
    <t>Zemní protlaky zemní práce nutné k provedení protlaku výkop včetně zásypu ručně startovací jáma v hornině třídy těžitelnosti I skupiny 3</t>
  </si>
  <si>
    <t>-590443428</t>
  </si>
  <si>
    <t>https://podminky.urs.cz/item/CS_URS_2022_02/460632113</t>
  </si>
  <si>
    <t>460632213</t>
  </si>
  <si>
    <t>Zemní protlaky zemní práce nutné k provedení protlaku výkop včetně zásypu ručně koncová jáma v hornině třídy těžitelnosti I skupiny 3</t>
  </si>
  <si>
    <t>464204245</t>
  </si>
  <si>
    <t>https://podminky.urs.cz/item/CS_URS_2022_02/460632213</t>
  </si>
  <si>
    <t>34571352</t>
  </si>
  <si>
    <t>trubka elektroinstalační ohebná dvouplášťová korugovaná (chránička) D 52/63mm, HDPE+LDPE</t>
  </si>
  <si>
    <t>397802855</t>
  </si>
  <si>
    <t>34571355</t>
  </si>
  <si>
    <t>trubka elektroinstalační ohebná dvouplášťová korugovaná (chránička) D 94/110mm, HDPE+LDPE</t>
  </si>
  <si>
    <t>647260184</t>
  </si>
  <si>
    <t>220182021</t>
  </si>
  <si>
    <t>Uložení trubky HDPE do výkopu včetně fixace</t>
  </si>
  <si>
    <t>1458888679</t>
  </si>
  <si>
    <t>https://podminky.urs.cz/item/CS_URS_2022_02/220182021</t>
  </si>
  <si>
    <t>460161172</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</si>
  <si>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</si>
  <si>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-1233359219</t>
  </si>
  <si>
    <t>https://podminky.urs.cz/item/CS_URS_2022_02/460161172</t>
  </si>
  <si>
    <t>460431182</t>
  </si>
  <si>
    <t>Zásyp kabelových rýh ručně s přemístění sypaniny ze vzdálenosti do 10 m, s uložením výkopku ve vrstvách včetně zhutnění a úpravy povrchu šířky 35 cm hloubky 80 cm z horniny třídy těžitelnosti I skupiny 3</t>
  </si>
  <si>
    <t>-241728268</t>
  </si>
  <si>
    <t>https://podminky.urs.cz/item/CS_URS_2022_02/460431182</t>
  </si>
  <si>
    <t>460581131</t>
  </si>
  <si>
    <t>Úprava terénu uvedení nezpevněného terénu do původního stavu v místě dočasného uložení výkopku s vyhrabáním, srovnáním a částečným dosetím trávy</t>
  </si>
  <si>
    <t>-917435880</t>
  </si>
  <si>
    <t>https://podminky.urs.cz/item/CS_URS_2022_02/460581131</t>
  </si>
  <si>
    <t>922501116</t>
  </si>
  <si>
    <t>Drážní stezka mezi kolejemi ve stanicích a podél kolejí ve stanicích a na trati z drti kamenné se zhutněním vrstvy 80 mm</t>
  </si>
  <si>
    <t>647056774</t>
  </si>
  <si>
    <t>https://podminky.urs.cz/item/CS_URS_2022_02/922501116</t>
  </si>
  <si>
    <t>58343810</t>
  </si>
  <si>
    <t>kamenivo drcené hrubé frakce 4/8</t>
  </si>
  <si>
    <t>-950470068</t>
  </si>
  <si>
    <t>970*0,08*1,45</t>
  </si>
  <si>
    <t>468021122</t>
  </si>
  <si>
    <t>Vytrhání dlažby včetně ručního rozebrání, vytřídění, odhozu na hromady nebo naložení na dopravní prostředek a očistění kostek nebo dlaždic z pískového podkladu z kostek drobných, spáry zalité</t>
  </si>
  <si>
    <t>969905154</t>
  </si>
  <si>
    <t>https://podminky.urs.cz/item/CS_URS_2022_02/468021122</t>
  </si>
  <si>
    <t>Poznámka k položce:_x000d_
plocha nakládky/vykládky</t>
  </si>
  <si>
    <t>460921212</t>
  </si>
  <si>
    <t>Vyspravení krytu po překopech kladení dlažby pro pokládání kabelů, včetně rozprostření, urovnání a zhutnění podkladu a provedení lože z kameniva těženého z kostek kamenných drobných</t>
  </si>
  <si>
    <t>1390635895</t>
  </si>
  <si>
    <t>https://podminky.urs.cz/item/CS_URS_2022_02/460921212</t>
  </si>
  <si>
    <t>460911111</t>
  </si>
  <si>
    <t>Očištění vybouraných prvků z vozovek a chodníků kostek nebo dlaždic od spojovacího materiálu s původní výplní spár kamenivem, s odklizením a uložením na vzdálenost 3 m kostek velkých</t>
  </si>
  <si>
    <t>-1688158350</t>
  </si>
  <si>
    <t>https://podminky.urs.cz/item/CS_URS_2022_02/460911111</t>
  </si>
  <si>
    <t>460871153</t>
  </si>
  <si>
    <t>Podklad vozovek a chodníků včetně rozprostření a úpravy z kameniva drceného, včetně zhutnění, tloušťky přes 15 do 20 cm</t>
  </si>
  <si>
    <t>1669076547</t>
  </si>
  <si>
    <t>https://podminky.urs.cz/item/CS_URS_2022_02/460871153</t>
  </si>
  <si>
    <t>58154410</t>
  </si>
  <si>
    <t>písek křemičitý sušený frakce 0,1</t>
  </si>
  <si>
    <t>116973014</t>
  </si>
  <si>
    <t>(235*0,02*1)*1,6</t>
  </si>
  <si>
    <t>58343930</t>
  </si>
  <si>
    <t>kamenivo drcené hrubé frakce 16/32</t>
  </si>
  <si>
    <t>1512143884</t>
  </si>
  <si>
    <t>(235*0,3*1)*1,4</t>
  </si>
  <si>
    <t>R03 - VRN</t>
  </si>
  <si>
    <t>VRN - Vedlejší rozpočtové náklady</t>
  </si>
  <si>
    <t>Vedlejší rozpočtové náklady</t>
  </si>
  <si>
    <t>022101001</t>
  </si>
  <si>
    <t>Geodetické práce Geodetické práce před opravou</t>
  </si>
  <si>
    <t>%</t>
  </si>
  <si>
    <t>703658276</t>
  </si>
  <si>
    <t>022101021</t>
  </si>
  <si>
    <t>Geodetické práce Geodetické práce po ukončení opravy</t>
  </si>
  <si>
    <t>-952658357</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</si>
  <si>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</si>
  <si>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</si>
  <si>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-1791312643</t>
  </si>
  <si>
    <t>Poznámka k položce:_x000d_
Základna pro výpočet - dotyčné práce</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</si>
  <si>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</si>
  <si>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</si>
  <si>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1183713517</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</si>
  <si>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</si>
  <si>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</si>
  <si>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284905062</t>
  </si>
  <si>
    <t>024101401</t>
  </si>
  <si>
    <t>Inženýrská činnost koordinační a kompletační činnost</t>
  </si>
  <si>
    <t>608046899</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</si>
  <si>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</si>
  <si>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</si>
  <si>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-431326416</t>
  </si>
  <si>
    <t>031111051</t>
  </si>
  <si>
    <t>Zařízení a vybavení staveniště pronájem ploch</t>
  </si>
  <si>
    <t>63314196</t>
  </si>
  <si>
    <t>033121011</t>
  </si>
  <si>
    <t>Provozní vlivy Rušení prací železničním provozem širá trať nebo dopravny s kolejovým rozvětvením s počtem vlaků za směnu 8,5 hod. přes 25 do 50</t>
  </si>
  <si>
    <t>1083479030</t>
  </si>
  <si>
    <t>R04 - ON</t>
  </si>
  <si>
    <t>9903200200</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</si>
  <si>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</si>
  <si>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512</t>
  </si>
  <si>
    <t>-1251611203</t>
  </si>
  <si>
    <t>Poznámka k položce:_x000d_
Předmětem je přeprava pracovního vlaku na místo stavby</t>
  </si>
  <si>
    <t>7497655010</t>
  </si>
  <si>
    <t>Tažné hnací vozidlo k pracovním soupravám pro montáž a demontáž - obsahuje i veškeré výkony tažného hnacího vozidla pro posun montážní techniky v kolejišti</t>
  </si>
  <si>
    <t>862116172</t>
  </si>
  <si>
    <t>Poznámka k položce:_x000d_
Předmětem je tažné vozidlo k pracovnímu vlaku</t>
  </si>
  <si>
    <t>9901001100</t>
  </si>
  <si>
    <t>Doprava obousměrná (např. dodávek z vlastních zásob zhotovitele nebo objednatele nebo výzisku) mechanizací o nosnosti do 3,5 t elektrosoučástek, montážního materiálu, kameniva, písku, dlažebních kostek, suti,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</si>
  <si>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-1798365145</t>
  </si>
  <si>
    <t>Poznámka k položce:_x000d_
Měrnou jednotkou je kus stroje.</t>
  </si>
  <si>
    <t>9902300200</t>
  </si>
  <si>
    <t>Doprava jednosměrná (např. nakupovaného materiálu) mechanizací o nosnosti přes 3,5 t sypanin (kameniva, písku, suti, dlažebních kostek,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</si>
  <si>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1859396650</t>
  </si>
  <si>
    <t xml:space="preserve">Poznámka k položce:_x000d_
část vykopané zeminy bude použita k zasypání jam po odbourání JŽ14 </t>
  </si>
  <si>
    <t>dovoz sypanin</t>
  </si>
  <si>
    <t>98,7+7,52+70,325+42,195</t>
  </si>
  <si>
    <t>odvoz vybouraného betonu ze zákl. JŽ14</t>
  </si>
  <si>
    <t>40,32*2,4</t>
  </si>
  <si>
    <t>odvoz přebytku výkopové zeminy</t>
  </si>
  <si>
    <t>(58,2-40,32)+((1795*0,4*0,05)*1,4)</t>
  </si>
  <si>
    <t>9902400800</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</si>
  <si>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</si>
  <si>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-1329524718</t>
  </si>
  <si>
    <t>3*3,156</t>
  </si>
  <si>
    <t>10*0,196</t>
  </si>
  <si>
    <t>6*0,088</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</si>
  <si>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</si>
  <si>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</si>
  <si>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-158494189</t>
  </si>
  <si>
    <t>naložení vybouraného betonu ze zákl. JŽ14</t>
  </si>
  <si>
    <t xml:space="preserve">naložení demontovaných  JŽ14</t>
  </si>
  <si>
    <t>28*0,344</t>
  </si>
  <si>
    <t>naložení přebytečné zeminy</t>
  </si>
  <si>
    <t>17,88+50,26</t>
  </si>
  <si>
    <t>9902900400</t>
  </si>
  <si>
    <t>Složení objemnějšího kusového materiálu, vybouraných hmot Poznámka: 1. Ceny jsou určeny pro skládání materiálu z vlastních zásob objednatele.</t>
  </si>
  <si>
    <t>-2112005936</t>
  </si>
  <si>
    <t>složení a manipulace s demont. JŽ14 na určené místo</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</si>
  <si>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</si>
  <si>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</si>
  <si>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-1175539685</t>
  </si>
  <si>
    <t>vybouraný beton po JŽ14</t>
  </si>
  <si>
    <t>přebytečná zemina</t>
  </si>
  <si>
    <t>68,14*1,4</t>
  </si>
  <si>
    <t>9909000600</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</si>
  <si>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</si>
  <si>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-2143923787</t>
  </si>
  <si>
    <t>7499551010</t>
  </si>
  <si>
    <t>Měření zemničů zemních odporů - zemniče prvního nebo samostatného - včetně vyhotovení protokolu</t>
  </si>
  <si>
    <t>-94492045</t>
  </si>
  <si>
    <t>Poznámka k položce:_x000d_
16xOS,3xOV,RS10,3xROV</t>
  </si>
  <si>
    <t>7499254010</t>
  </si>
  <si>
    <t>Měření intenzity osvětlení venkovních železničních prostranství - měření intenzity umělého osvětlení v rozsahu tohoto SO dle ČSN EN 12464-1/2 včetně vyhotovení protokolu. Měrná jednotka je kus - tj. měření v místě rozpětí svítidel</t>
  </si>
  <si>
    <t>766980225</t>
  </si>
  <si>
    <t>Poznámka k položce:_x000d_
OS*2 měření, OV*2 měření</t>
  </si>
  <si>
    <t>7499251020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</si>
  <si>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</si>
  <si>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1266645740</t>
  </si>
  <si>
    <t>7499251025</t>
  </si>
  <si>
    <t>Provedení technické prohlídky a zkoušky na silnoproudém zařízení, zařízení TV, zařízení NS, transformoven, EPZ příplatek za každých dalších i započatých 500 000 Kč přes 1 000 000 Kč</t>
  </si>
  <si>
    <t>-2036205293</t>
  </si>
  <si>
    <t>7499250520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</si>
  <si>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</si>
  <si>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256876550</t>
  </si>
  <si>
    <t>7499250525</t>
  </si>
  <si>
    <t>Vyhotovení výchozí revizní zprávy příplatek za každých dalších i započatých 500 000 Kč přes 1 000 000 Kč</t>
  </si>
  <si>
    <t>-1874104477</t>
  </si>
  <si>
    <t>7499451010</t>
  </si>
  <si>
    <t>Vydání průkazu způsobilosti pro funkční celek, provizorní stav - vyhotovení dokladu o silnoproudých zařízeních a vydání průkazu způsobilosti</t>
  </si>
  <si>
    <t>-2055866120</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</si>
  <si>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</si>
  <si>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</si>
  <si>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</si>
  <si>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</si>
  <si>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</si>
  <si>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</si>
  <si>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</si>
  <si>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</si>
  <si>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</si>
  <si>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</si>
  <si>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</si>
  <si>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</si>
  <si>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</si>
  <si>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ING</t>
  </si>
  <si>
    <t>Stavební objekt inženýrský</t>
  </si>
  <si>
    <t>Provozní soubor</t>
  </si>
  <si>
    <t>VON</t>
  </si>
  <si>
    <t>Vedlejší a ostatní náklady</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</si>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</sst>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10"/>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7"/>
      <color rgb="FF979797"/>
      <name val="Arial CE"/>
    </font>
    <font>
      <i/>
      <u/>
      <sz val="7"/>
      <color rgb="FF979797"/>
      <name val="Calibri"/>
      <scheme val="minor"/>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8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12" fillId="0" borderId="0" xfId="0" applyFont="1" applyAlignment="1" applyProtection="1">
      <alignment vertical="center"/>
    </xf>
    <xf numFmtId="0" fontId="31" fillId="0" borderId="0" xfId="0" applyFont="1" applyAlignment="1" applyProtection="1">
      <alignment horizontal="left" vertical="center" wrapText="1"/>
    </xf>
    <xf numFmtId="4" fontId="12"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2" fillId="0" borderId="4" xfId="0" applyFont="1" applyBorder="1" applyAlignment="1" applyProtection="1">
      <alignment vertical="center"/>
    </xf>
    <xf numFmtId="0" fontId="12" fillId="0" borderId="21" xfId="0" applyFont="1" applyBorder="1" applyAlignment="1" applyProtection="1">
      <alignment horizontal="left" vertical="center"/>
    </xf>
    <xf numFmtId="0" fontId="12" fillId="0" borderId="21" xfId="0" applyFont="1" applyBorder="1" applyAlignment="1" applyProtection="1">
      <alignment vertical="center"/>
    </xf>
    <xf numFmtId="4" fontId="12" fillId="0" borderId="21" xfId="0" applyNumberFormat="1" applyFont="1" applyBorder="1" applyAlignment="1" applyProtection="1">
      <alignment vertical="center"/>
    </xf>
    <xf numFmtId="0" fontId="12" fillId="0" borderId="4" xfId="0" applyFont="1" applyBorder="1" applyAlignment="1">
      <alignment vertical="center"/>
    </xf>
    <xf numFmtId="0" fontId="12" fillId="0" borderId="0" xfId="0" applyFont="1" applyAlignment="1" applyProtection="1">
      <alignment horizontal="left"/>
    </xf>
    <xf numFmtId="4" fontId="12" fillId="0" borderId="0" xfId="0" applyNumberFormat="1" applyFont="1" applyAlignment="1" applyProtection="1"/>
    <xf numFmtId="0" fontId="40" fillId="0" borderId="0" xfId="0" applyFont="1" applyAlignment="1" applyProtection="1">
      <alignment horizontal="left" vertical="center"/>
    </xf>
    <xf numFmtId="0" fontId="41" fillId="0" borderId="0" xfId="1" applyFont="1" applyAlignment="1" applyProtection="1">
      <alignment vertical="center" wrapText="1"/>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167" fontId="23" fillId="2" borderId="23" xfId="0" applyNumberFormat="1" applyFont="1" applyFill="1" applyBorder="1" applyAlignment="1" applyProtection="1">
      <alignment vertical="center"/>
      <protection locked="0"/>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5"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29"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2/460010021" TargetMode="External" /><Relationship Id="rId2" Type="http://schemas.openxmlformats.org/officeDocument/2006/relationships/hyperlink" Target="https://podminky.urs.cz/item/CS_URS_2022_02/468051121" TargetMode="External" /><Relationship Id="rId3" Type="http://schemas.openxmlformats.org/officeDocument/2006/relationships/hyperlink" Target="https://podminky.urs.cz/item/CS_URS_2022_02/460131113" TargetMode="External" /><Relationship Id="rId4" Type="http://schemas.openxmlformats.org/officeDocument/2006/relationships/hyperlink" Target="https://podminky.urs.cz/item/CS_URS_2022_02/460242211" TargetMode="External" /><Relationship Id="rId5" Type="http://schemas.openxmlformats.org/officeDocument/2006/relationships/hyperlink" Target="https://podminky.urs.cz/item/CS_URS_2022_02/460242221" TargetMode="External" /><Relationship Id="rId6" Type="http://schemas.openxmlformats.org/officeDocument/2006/relationships/hyperlink" Target="https://podminky.urs.cz/item/CS_URS_2022_02/460641111" TargetMode="External" /><Relationship Id="rId7" Type="http://schemas.openxmlformats.org/officeDocument/2006/relationships/hyperlink" Target="https://podminky.urs.cz/item/CS_URS_2022_02/460641113" TargetMode="External" /><Relationship Id="rId8" Type="http://schemas.openxmlformats.org/officeDocument/2006/relationships/hyperlink" Target="https://podminky.urs.cz/item/CS_URS_2022_02/460641125" TargetMode="External" /><Relationship Id="rId9" Type="http://schemas.openxmlformats.org/officeDocument/2006/relationships/hyperlink" Target="https://podminky.urs.cz/item/CS_URS_2022_02/460641132" TargetMode="External" /><Relationship Id="rId10" Type="http://schemas.openxmlformats.org/officeDocument/2006/relationships/hyperlink" Target="https://podminky.urs.cz/item/CS_URS_2022_02/460641221" TargetMode="External" /><Relationship Id="rId11" Type="http://schemas.openxmlformats.org/officeDocument/2006/relationships/hyperlink" Target="https://podminky.urs.cz/item/CS_URS_2022_02/460631212" TargetMode="External" /><Relationship Id="rId12" Type="http://schemas.openxmlformats.org/officeDocument/2006/relationships/hyperlink" Target="https://podminky.urs.cz/item/CS_URS_2022_02/460632113" TargetMode="External" /><Relationship Id="rId13" Type="http://schemas.openxmlformats.org/officeDocument/2006/relationships/hyperlink" Target="https://podminky.urs.cz/item/CS_URS_2022_02/460632213" TargetMode="External" /><Relationship Id="rId14" Type="http://schemas.openxmlformats.org/officeDocument/2006/relationships/hyperlink" Target="https://podminky.urs.cz/item/CS_URS_2022_02/220182021" TargetMode="External" /><Relationship Id="rId15" Type="http://schemas.openxmlformats.org/officeDocument/2006/relationships/hyperlink" Target="https://podminky.urs.cz/item/CS_URS_2022_02/460161172" TargetMode="External" /><Relationship Id="rId16" Type="http://schemas.openxmlformats.org/officeDocument/2006/relationships/hyperlink" Target="https://podminky.urs.cz/item/CS_URS_2022_02/460431182" TargetMode="External" /><Relationship Id="rId17" Type="http://schemas.openxmlformats.org/officeDocument/2006/relationships/hyperlink" Target="https://podminky.urs.cz/item/CS_URS_2022_02/460581131" TargetMode="External" /><Relationship Id="rId18" Type="http://schemas.openxmlformats.org/officeDocument/2006/relationships/hyperlink" Target="https://podminky.urs.cz/item/CS_URS_2022_02/922501116" TargetMode="External" /><Relationship Id="rId19" Type="http://schemas.openxmlformats.org/officeDocument/2006/relationships/hyperlink" Target="https://podminky.urs.cz/item/CS_URS_2022_02/468021122" TargetMode="External" /><Relationship Id="rId20" Type="http://schemas.openxmlformats.org/officeDocument/2006/relationships/hyperlink" Target="https://podminky.urs.cz/item/CS_URS_2022_02/460921212" TargetMode="External" /><Relationship Id="rId21" Type="http://schemas.openxmlformats.org/officeDocument/2006/relationships/hyperlink" Target="https://podminky.urs.cz/item/CS_URS_2022_02/460911111" TargetMode="External" /><Relationship Id="rId22" Type="http://schemas.openxmlformats.org/officeDocument/2006/relationships/hyperlink" Target="https://podminky.urs.cz/item/CS_URS_2022_02/460871153" TargetMode="External" /><Relationship Id="rId23"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30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37</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39</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40</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41</v>
      </c>
      <c r="M28" s="47"/>
      <c r="N28" s="47"/>
      <c r="O28" s="47"/>
      <c r="P28" s="47"/>
      <c r="Q28" s="42"/>
      <c r="R28" s="42"/>
      <c r="S28" s="42"/>
      <c r="T28" s="42"/>
      <c r="U28" s="42"/>
      <c r="V28" s="42"/>
      <c r="W28" s="47" t="s">
        <v>42</v>
      </c>
      <c r="X28" s="47"/>
      <c r="Y28" s="47"/>
      <c r="Z28" s="47"/>
      <c r="AA28" s="47"/>
      <c r="AB28" s="47"/>
      <c r="AC28" s="47"/>
      <c r="AD28" s="47"/>
      <c r="AE28" s="47"/>
      <c r="AF28" s="42"/>
      <c r="AG28" s="42"/>
      <c r="AH28" s="42"/>
      <c r="AI28" s="42"/>
      <c r="AJ28" s="42"/>
      <c r="AK28" s="47" t="s">
        <v>43</v>
      </c>
      <c r="AL28" s="47"/>
      <c r="AM28" s="47"/>
      <c r="AN28" s="47"/>
      <c r="AO28" s="47"/>
      <c r="AP28" s="42"/>
      <c r="AQ28" s="42"/>
      <c r="AR28" s="46"/>
      <c r="BE28" s="33"/>
    </row>
    <row r="29" s="3" customFormat="1" ht="14.4" customHeight="1">
      <c r="A29" s="3"/>
      <c r="B29" s="48"/>
      <c r="C29" s="49"/>
      <c r="D29" s="34" t="s">
        <v>44</v>
      </c>
      <c r="E29" s="49"/>
      <c r="F29" s="34" t="s">
        <v>45</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46</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47</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48</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49</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50</v>
      </c>
      <c r="E35" s="56"/>
      <c r="F35" s="56"/>
      <c r="G35" s="56"/>
      <c r="H35" s="56"/>
      <c r="I35" s="56"/>
      <c r="J35" s="56"/>
      <c r="K35" s="56"/>
      <c r="L35" s="56"/>
      <c r="M35" s="56"/>
      <c r="N35" s="56"/>
      <c r="O35" s="56"/>
      <c r="P35" s="56"/>
      <c r="Q35" s="56"/>
      <c r="R35" s="56"/>
      <c r="S35" s="56"/>
      <c r="T35" s="57" t="s">
        <v>51</v>
      </c>
      <c r="U35" s="56"/>
      <c r="V35" s="56"/>
      <c r="W35" s="56"/>
      <c r="X35" s="58" t="s">
        <v>52</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53</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XXXXXX</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Oprava osvětlení v žst. Trutnov - střed</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žst Trutnov-střed</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29. 11. 2022</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Správa železnic, státní organizace, OŘ HK</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 xml:space="preserve"> </v>
      </c>
      <c r="AN49" s="66"/>
      <c r="AO49" s="66"/>
      <c r="AP49" s="66"/>
      <c r="AQ49" s="42"/>
      <c r="AR49" s="46"/>
      <c r="AS49" s="76" t="s">
        <v>54</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Petr Jakšík</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55</v>
      </c>
      <c r="D52" s="89"/>
      <c r="E52" s="89"/>
      <c r="F52" s="89"/>
      <c r="G52" s="89"/>
      <c r="H52" s="90"/>
      <c r="I52" s="91" t="s">
        <v>56</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57</v>
      </c>
      <c r="AH52" s="89"/>
      <c r="AI52" s="89"/>
      <c r="AJ52" s="89"/>
      <c r="AK52" s="89"/>
      <c r="AL52" s="89"/>
      <c r="AM52" s="89"/>
      <c r="AN52" s="91" t="s">
        <v>58</v>
      </c>
      <c r="AO52" s="89"/>
      <c r="AP52" s="89"/>
      <c r="AQ52" s="93" t="s">
        <v>59</v>
      </c>
      <c r="AR52" s="46"/>
      <c r="AS52" s="94" t="s">
        <v>60</v>
      </c>
      <c r="AT52" s="95" t="s">
        <v>61</v>
      </c>
      <c r="AU52" s="95" t="s">
        <v>62</v>
      </c>
      <c r="AV52" s="95" t="s">
        <v>63</v>
      </c>
      <c r="AW52" s="95" t="s">
        <v>64</v>
      </c>
      <c r="AX52" s="95" t="s">
        <v>65</v>
      </c>
      <c r="AY52" s="95" t="s">
        <v>66</v>
      </c>
      <c r="AZ52" s="95" t="s">
        <v>67</v>
      </c>
      <c r="BA52" s="95" t="s">
        <v>68</v>
      </c>
      <c r="BB52" s="95" t="s">
        <v>69</v>
      </c>
      <c r="BC52" s="95" t="s">
        <v>70</v>
      </c>
      <c r="BD52" s="96" t="s">
        <v>71</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72</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ROUND(AG55,2)</f>
        <v>0</v>
      </c>
      <c r="AH54" s="103"/>
      <c r="AI54" s="103"/>
      <c r="AJ54" s="103"/>
      <c r="AK54" s="103"/>
      <c r="AL54" s="103"/>
      <c r="AM54" s="103"/>
      <c r="AN54" s="104">
        <f>SUM(AG54,AT54)</f>
        <v>0</v>
      </c>
      <c r="AO54" s="104"/>
      <c r="AP54" s="104"/>
      <c r="AQ54" s="105" t="s">
        <v>19</v>
      </c>
      <c r="AR54" s="106"/>
      <c r="AS54" s="107">
        <f>ROUND(AS55,2)</f>
        <v>0</v>
      </c>
      <c r="AT54" s="108">
        <f>ROUND(SUM(AV54:AW54),2)</f>
        <v>0</v>
      </c>
      <c r="AU54" s="109">
        <f>ROUND(AU55,5)</f>
        <v>0</v>
      </c>
      <c r="AV54" s="108">
        <f>ROUND(AZ54*L29,2)</f>
        <v>0</v>
      </c>
      <c r="AW54" s="108">
        <f>ROUND(BA54*L30,2)</f>
        <v>0</v>
      </c>
      <c r="AX54" s="108">
        <f>ROUND(BB54*L29,2)</f>
        <v>0</v>
      </c>
      <c r="AY54" s="108">
        <f>ROUND(BC54*L30,2)</f>
        <v>0</v>
      </c>
      <c r="AZ54" s="108">
        <f>ROUND(AZ55,2)</f>
        <v>0</v>
      </c>
      <c r="BA54" s="108">
        <f>ROUND(BA55,2)</f>
        <v>0</v>
      </c>
      <c r="BB54" s="108">
        <f>ROUND(BB55,2)</f>
        <v>0</v>
      </c>
      <c r="BC54" s="108">
        <f>ROUND(BC55,2)</f>
        <v>0</v>
      </c>
      <c r="BD54" s="110">
        <f>ROUND(BD55,2)</f>
        <v>0</v>
      </c>
      <c r="BE54" s="6"/>
      <c r="BS54" s="111" t="s">
        <v>73</v>
      </c>
      <c r="BT54" s="111" t="s">
        <v>74</v>
      </c>
      <c r="BU54" s="112" t="s">
        <v>75</v>
      </c>
      <c r="BV54" s="111" t="s">
        <v>76</v>
      </c>
      <c r="BW54" s="111" t="s">
        <v>5</v>
      </c>
      <c r="BX54" s="111" t="s">
        <v>77</v>
      </c>
      <c r="CL54" s="111" t="s">
        <v>19</v>
      </c>
    </row>
    <row r="55" s="7" customFormat="1" ht="24.75" customHeight="1">
      <c r="A55" s="7"/>
      <c r="B55" s="113"/>
      <c r="C55" s="114"/>
      <c r="D55" s="115" t="s">
        <v>78</v>
      </c>
      <c r="E55" s="115"/>
      <c r="F55" s="115"/>
      <c r="G55" s="115"/>
      <c r="H55" s="115"/>
      <c r="I55" s="116"/>
      <c r="J55" s="115" t="s">
        <v>17</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ROUND(SUM(AG56:AG59),2)</f>
        <v>0</v>
      </c>
      <c r="AH55" s="116"/>
      <c r="AI55" s="116"/>
      <c r="AJ55" s="116"/>
      <c r="AK55" s="116"/>
      <c r="AL55" s="116"/>
      <c r="AM55" s="116"/>
      <c r="AN55" s="118">
        <f>SUM(AG55,AT55)</f>
        <v>0</v>
      </c>
      <c r="AO55" s="116"/>
      <c r="AP55" s="116"/>
      <c r="AQ55" s="119" t="s">
        <v>79</v>
      </c>
      <c r="AR55" s="120"/>
      <c r="AS55" s="121">
        <f>ROUND(SUM(AS56:AS59),2)</f>
        <v>0</v>
      </c>
      <c r="AT55" s="122">
        <f>ROUND(SUM(AV55:AW55),2)</f>
        <v>0</v>
      </c>
      <c r="AU55" s="123">
        <f>ROUND(SUM(AU56:AU59),5)</f>
        <v>0</v>
      </c>
      <c r="AV55" s="122">
        <f>ROUND(AZ55*L29,2)</f>
        <v>0</v>
      </c>
      <c r="AW55" s="122">
        <f>ROUND(BA55*L30,2)</f>
        <v>0</v>
      </c>
      <c r="AX55" s="122">
        <f>ROUND(BB55*L29,2)</f>
        <v>0</v>
      </c>
      <c r="AY55" s="122">
        <f>ROUND(BC55*L30,2)</f>
        <v>0</v>
      </c>
      <c r="AZ55" s="122">
        <f>ROUND(SUM(AZ56:AZ59),2)</f>
        <v>0</v>
      </c>
      <c r="BA55" s="122">
        <f>ROUND(SUM(BA56:BA59),2)</f>
        <v>0</v>
      </c>
      <c r="BB55" s="122">
        <f>ROUND(SUM(BB56:BB59),2)</f>
        <v>0</v>
      </c>
      <c r="BC55" s="122">
        <f>ROUND(SUM(BC56:BC59),2)</f>
        <v>0</v>
      </c>
      <c r="BD55" s="124">
        <f>ROUND(SUM(BD56:BD59),2)</f>
        <v>0</v>
      </c>
      <c r="BE55" s="7"/>
      <c r="BS55" s="125" t="s">
        <v>73</v>
      </c>
      <c r="BT55" s="125" t="s">
        <v>80</v>
      </c>
      <c r="BU55" s="125" t="s">
        <v>75</v>
      </c>
      <c r="BV55" s="125" t="s">
        <v>76</v>
      </c>
      <c r="BW55" s="125" t="s">
        <v>81</v>
      </c>
      <c r="BX55" s="125" t="s">
        <v>5</v>
      </c>
      <c r="CL55" s="125" t="s">
        <v>19</v>
      </c>
      <c r="CM55" s="125" t="s">
        <v>82</v>
      </c>
    </row>
    <row r="56" s="4" customFormat="1" ht="16.5" customHeight="1">
      <c r="A56" s="126" t="s">
        <v>83</v>
      </c>
      <c r="B56" s="65"/>
      <c r="C56" s="127"/>
      <c r="D56" s="127"/>
      <c r="E56" s="128" t="s">
        <v>84</v>
      </c>
      <c r="F56" s="128"/>
      <c r="G56" s="128"/>
      <c r="H56" s="128"/>
      <c r="I56" s="128"/>
      <c r="J56" s="127"/>
      <c r="K56" s="128" t="s">
        <v>85</v>
      </c>
      <c r="L56" s="128"/>
      <c r="M56" s="128"/>
      <c r="N56" s="128"/>
      <c r="O56" s="128"/>
      <c r="P56" s="128"/>
      <c r="Q56" s="128"/>
      <c r="R56" s="128"/>
      <c r="S56" s="128"/>
      <c r="T56" s="128"/>
      <c r="U56" s="128"/>
      <c r="V56" s="128"/>
      <c r="W56" s="128"/>
      <c r="X56" s="128"/>
      <c r="Y56" s="128"/>
      <c r="Z56" s="128"/>
      <c r="AA56" s="128"/>
      <c r="AB56" s="128"/>
      <c r="AC56" s="128"/>
      <c r="AD56" s="128"/>
      <c r="AE56" s="128"/>
      <c r="AF56" s="128"/>
      <c r="AG56" s="129">
        <f>'R01 - Infrastruktura'!J32</f>
        <v>0</v>
      </c>
      <c r="AH56" s="127"/>
      <c r="AI56" s="127"/>
      <c r="AJ56" s="127"/>
      <c r="AK56" s="127"/>
      <c r="AL56" s="127"/>
      <c r="AM56" s="127"/>
      <c r="AN56" s="129">
        <f>SUM(AG56,AT56)</f>
        <v>0</v>
      </c>
      <c r="AO56" s="127"/>
      <c r="AP56" s="127"/>
      <c r="AQ56" s="130" t="s">
        <v>86</v>
      </c>
      <c r="AR56" s="67"/>
      <c r="AS56" s="131">
        <v>0</v>
      </c>
      <c r="AT56" s="132">
        <f>ROUND(SUM(AV56:AW56),2)</f>
        <v>0</v>
      </c>
      <c r="AU56" s="133">
        <f>'R01 - Infrastruktura'!P87</f>
        <v>0</v>
      </c>
      <c r="AV56" s="132">
        <f>'R01 - Infrastruktura'!J35</f>
        <v>0</v>
      </c>
      <c r="AW56" s="132">
        <f>'R01 - Infrastruktura'!J36</f>
        <v>0</v>
      </c>
      <c r="AX56" s="132">
        <f>'R01 - Infrastruktura'!J37</f>
        <v>0</v>
      </c>
      <c r="AY56" s="132">
        <f>'R01 - Infrastruktura'!J38</f>
        <v>0</v>
      </c>
      <c r="AZ56" s="132">
        <f>'R01 - Infrastruktura'!F35</f>
        <v>0</v>
      </c>
      <c r="BA56" s="132">
        <f>'R01 - Infrastruktura'!F36</f>
        <v>0</v>
      </c>
      <c r="BB56" s="132">
        <f>'R01 - Infrastruktura'!F37</f>
        <v>0</v>
      </c>
      <c r="BC56" s="132">
        <f>'R01 - Infrastruktura'!F38</f>
        <v>0</v>
      </c>
      <c r="BD56" s="134">
        <f>'R01 - Infrastruktura'!F39</f>
        <v>0</v>
      </c>
      <c r="BE56" s="4"/>
      <c r="BT56" s="135" t="s">
        <v>82</v>
      </c>
      <c r="BV56" s="135" t="s">
        <v>76</v>
      </c>
      <c r="BW56" s="135" t="s">
        <v>87</v>
      </c>
      <c r="BX56" s="135" t="s">
        <v>81</v>
      </c>
      <c r="CL56" s="135" t="s">
        <v>19</v>
      </c>
    </row>
    <row r="57" s="4" customFormat="1" ht="16.5" customHeight="1">
      <c r="A57" s="126" t="s">
        <v>83</v>
      </c>
      <c r="B57" s="65"/>
      <c r="C57" s="127"/>
      <c r="D57" s="127"/>
      <c r="E57" s="128" t="s">
        <v>88</v>
      </c>
      <c r="F57" s="128"/>
      <c r="G57" s="128"/>
      <c r="H57" s="128"/>
      <c r="I57" s="128"/>
      <c r="J57" s="127"/>
      <c r="K57" s="128" t="s">
        <v>89</v>
      </c>
      <c r="L57" s="128"/>
      <c r="M57" s="128"/>
      <c r="N57" s="128"/>
      <c r="O57" s="128"/>
      <c r="P57" s="128"/>
      <c r="Q57" s="128"/>
      <c r="R57" s="128"/>
      <c r="S57" s="128"/>
      <c r="T57" s="128"/>
      <c r="U57" s="128"/>
      <c r="V57" s="128"/>
      <c r="W57" s="128"/>
      <c r="X57" s="128"/>
      <c r="Y57" s="128"/>
      <c r="Z57" s="128"/>
      <c r="AA57" s="128"/>
      <c r="AB57" s="128"/>
      <c r="AC57" s="128"/>
      <c r="AD57" s="128"/>
      <c r="AE57" s="128"/>
      <c r="AF57" s="128"/>
      <c r="AG57" s="129">
        <f>'R02 - Stavební část'!J32</f>
        <v>0</v>
      </c>
      <c r="AH57" s="127"/>
      <c r="AI57" s="127"/>
      <c r="AJ57" s="127"/>
      <c r="AK57" s="127"/>
      <c r="AL57" s="127"/>
      <c r="AM57" s="127"/>
      <c r="AN57" s="129">
        <f>SUM(AG57,AT57)</f>
        <v>0</v>
      </c>
      <c r="AO57" s="127"/>
      <c r="AP57" s="127"/>
      <c r="AQ57" s="130" t="s">
        <v>86</v>
      </c>
      <c r="AR57" s="67"/>
      <c r="AS57" s="131">
        <v>0</v>
      </c>
      <c r="AT57" s="132">
        <f>ROUND(SUM(AV57:AW57),2)</f>
        <v>0</v>
      </c>
      <c r="AU57" s="133">
        <f>'R02 - Stavební část'!P88</f>
        <v>0</v>
      </c>
      <c r="AV57" s="132">
        <f>'R02 - Stavební část'!J35</f>
        <v>0</v>
      </c>
      <c r="AW57" s="132">
        <f>'R02 - Stavební část'!J36</f>
        <v>0</v>
      </c>
      <c r="AX57" s="132">
        <f>'R02 - Stavební část'!J37</f>
        <v>0</v>
      </c>
      <c r="AY57" s="132">
        <f>'R02 - Stavební část'!J38</f>
        <v>0</v>
      </c>
      <c r="AZ57" s="132">
        <f>'R02 - Stavební část'!F35</f>
        <v>0</v>
      </c>
      <c r="BA57" s="132">
        <f>'R02 - Stavební část'!F36</f>
        <v>0</v>
      </c>
      <c r="BB57" s="132">
        <f>'R02 - Stavební část'!F37</f>
        <v>0</v>
      </c>
      <c r="BC57" s="132">
        <f>'R02 - Stavební část'!F38</f>
        <v>0</v>
      </c>
      <c r="BD57" s="134">
        <f>'R02 - Stavební část'!F39</f>
        <v>0</v>
      </c>
      <c r="BE57" s="4"/>
      <c r="BT57" s="135" t="s">
        <v>82</v>
      </c>
      <c r="BV57" s="135" t="s">
        <v>76</v>
      </c>
      <c r="BW57" s="135" t="s">
        <v>90</v>
      </c>
      <c r="BX57" s="135" t="s">
        <v>81</v>
      </c>
      <c r="CL57" s="135" t="s">
        <v>19</v>
      </c>
    </row>
    <row r="58" s="4" customFormat="1" ht="16.5" customHeight="1">
      <c r="A58" s="126" t="s">
        <v>83</v>
      </c>
      <c r="B58" s="65"/>
      <c r="C58" s="127"/>
      <c r="D58" s="127"/>
      <c r="E58" s="128" t="s">
        <v>91</v>
      </c>
      <c r="F58" s="128"/>
      <c r="G58" s="128"/>
      <c r="H58" s="128"/>
      <c r="I58" s="128"/>
      <c r="J58" s="127"/>
      <c r="K58" s="128" t="s">
        <v>92</v>
      </c>
      <c r="L58" s="128"/>
      <c r="M58" s="128"/>
      <c r="N58" s="128"/>
      <c r="O58" s="128"/>
      <c r="P58" s="128"/>
      <c r="Q58" s="128"/>
      <c r="R58" s="128"/>
      <c r="S58" s="128"/>
      <c r="T58" s="128"/>
      <c r="U58" s="128"/>
      <c r="V58" s="128"/>
      <c r="W58" s="128"/>
      <c r="X58" s="128"/>
      <c r="Y58" s="128"/>
      <c r="Z58" s="128"/>
      <c r="AA58" s="128"/>
      <c r="AB58" s="128"/>
      <c r="AC58" s="128"/>
      <c r="AD58" s="128"/>
      <c r="AE58" s="128"/>
      <c r="AF58" s="128"/>
      <c r="AG58" s="129">
        <f>'R03 - VRN'!J32</f>
        <v>0</v>
      </c>
      <c r="AH58" s="127"/>
      <c r="AI58" s="127"/>
      <c r="AJ58" s="127"/>
      <c r="AK58" s="127"/>
      <c r="AL58" s="127"/>
      <c r="AM58" s="127"/>
      <c r="AN58" s="129">
        <f>SUM(AG58,AT58)</f>
        <v>0</v>
      </c>
      <c r="AO58" s="127"/>
      <c r="AP58" s="127"/>
      <c r="AQ58" s="130" t="s">
        <v>86</v>
      </c>
      <c r="AR58" s="67"/>
      <c r="AS58" s="131">
        <v>0</v>
      </c>
      <c r="AT58" s="132">
        <f>ROUND(SUM(AV58:AW58),2)</f>
        <v>0</v>
      </c>
      <c r="AU58" s="133">
        <f>'R03 - VRN'!P86</f>
        <v>0</v>
      </c>
      <c r="AV58" s="132">
        <f>'R03 - VRN'!J35</f>
        <v>0</v>
      </c>
      <c r="AW58" s="132">
        <f>'R03 - VRN'!J36</f>
        <v>0</v>
      </c>
      <c r="AX58" s="132">
        <f>'R03 - VRN'!J37</f>
        <v>0</v>
      </c>
      <c r="AY58" s="132">
        <f>'R03 - VRN'!J38</f>
        <v>0</v>
      </c>
      <c r="AZ58" s="132">
        <f>'R03 - VRN'!F35</f>
        <v>0</v>
      </c>
      <c r="BA58" s="132">
        <f>'R03 - VRN'!F36</f>
        <v>0</v>
      </c>
      <c r="BB58" s="132">
        <f>'R03 - VRN'!F37</f>
        <v>0</v>
      </c>
      <c r="BC58" s="132">
        <f>'R03 - VRN'!F38</f>
        <v>0</v>
      </c>
      <c r="BD58" s="134">
        <f>'R03 - VRN'!F39</f>
        <v>0</v>
      </c>
      <c r="BE58" s="4"/>
      <c r="BT58" s="135" t="s">
        <v>82</v>
      </c>
      <c r="BV58" s="135" t="s">
        <v>76</v>
      </c>
      <c r="BW58" s="135" t="s">
        <v>93</v>
      </c>
      <c r="BX58" s="135" t="s">
        <v>81</v>
      </c>
      <c r="CL58" s="135" t="s">
        <v>19</v>
      </c>
    </row>
    <row r="59" s="4" customFormat="1" ht="16.5" customHeight="1">
      <c r="A59" s="126" t="s">
        <v>83</v>
      </c>
      <c r="B59" s="65"/>
      <c r="C59" s="127"/>
      <c r="D59" s="127"/>
      <c r="E59" s="128" t="s">
        <v>94</v>
      </c>
      <c r="F59" s="128"/>
      <c r="G59" s="128"/>
      <c r="H59" s="128"/>
      <c r="I59" s="128"/>
      <c r="J59" s="127"/>
      <c r="K59" s="128" t="s">
        <v>95</v>
      </c>
      <c r="L59" s="128"/>
      <c r="M59" s="128"/>
      <c r="N59" s="128"/>
      <c r="O59" s="128"/>
      <c r="P59" s="128"/>
      <c r="Q59" s="128"/>
      <c r="R59" s="128"/>
      <c r="S59" s="128"/>
      <c r="T59" s="128"/>
      <c r="U59" s="128"/>
      <c r="V59" s="128"/>
      <c r="W59" s="128"/>
      <c r="X59" s="128"/>
      <c r="Y59" s="128"/>
      <c r="Z59" s="128"/>
      <c r="AA59" s="128"/>
      <c r="AB59" s="128"/>
      <c r="AC59" s="128"/>
      <c r="AD59" s="128"/>
      <c r="AE59" s="128"/>
      <c r="AF59" s="128"/>
      <c r="AG59" s="129">
        <f>'R04 - ON'!J32</f>
        <v>0</v>
      </c>
      <c r="AH59" s="127"/>
      <c r="AI59" s="127"/>
      <c r="AJ59" s="127"/>
      <c r="AK59" s="127"/>
      <c r="AL59" s="127"/>
      <c r="AM59" s="127"/>
      <c r="AN59" s="129">
        <f>SUM(AG59,AT59)</f>
        <v>0</v>
      </c>
      <c r="AO59" s="127"/>
      <c r="AP59" s="127"/>
      <c r="AQ59" s="130" t="s">
        <v>86</v>
      </c>
      <c r="AR59" s="67"/>
      <c r="AS59" s="136">
        <v>0</v>
      </c>
      <c r="AT59" s="137">
        <f>ROUND(SUM(AV59:AW59),2)</f>
        <v>0</v>
      </c>
      <c r="AU59" s="138">
        <f>'R04 - ON'!P86</f>
        <v>0</v>
      </c>
      <c r="AV59" s="137">
        <f>'R04 - ON'!J35</f>
        <v>0</v>
      </c>
      <c r="AW59" s="137">
        <f>'R04 - ON'!J36</f>
        <v>0</v>
      </c>
      <c r="AX59" s="137">
        <f>'R04 - ON'!J37</f>
        <v>0</v>
      </c>
      <c r="AY59" s="137">
        <f>'R04 - ON'!J38</f>
        <v>0</v>
      </c>
      <c r="AZ59" s="137">
        <f>'R04 - ON'!F35</f>
        <v>0</v>
      </c>
      <c r="BA59" s="137">
        <f>'R04 - ON'!F36</f>
        <v>0</v>
      </c>
      <c r="BB59" s="137">
        <f>'R04 - ON'!F37</f>
        <v>0</v>
      </c>
      <c r="BC59" s="137">
        <f>'R04 - ON'!F38</f>
        <v>0</v>
      </c>
      <c r="BD59" s="139">
        <f>'R04 - ON'!F39</f>
        <v>0</v>
      </c>
      <c r="BE59" s="4"/>
      <c r="BT59" s="135" t="s">
        <v>82</v>
      </c>
      <c r="BV59" s="135" t="s">
        <v>76</v>
      </c>
      <c r="BW59" s="135" t="s">
        <v>96</v>
      </c>
      <c r="BX59" s="135" t="s">
        <v>81</v>
      </c>
      <c r="CL59" s="135" t="s">
        <v>19</v>
      </c>
    </row>
    <row r="60" s="2" customFormat="1" ht="30" customHeight="1">
      <c r="A60" s="40"/>
      <c r="B60" s="41"/>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6"/>
      <c r="AS60" s="40"/>
      <c r="AT60" s="40"/>
      <c r="AU60" s="40"/>
      <c r="AV60" s="40"/>
      <c r="AW60" s="40"/>
      <c r="AX60" s="40"/>
      <c r="AY60" s="40"/>
      <c r="AZ60" s="40"/>
      <c r="BA60" s="40"/>
      <c r="BB60" s="40"/>
      <c r="BC60" s="40"/>
      <c r="BD60" s="40"/>
      <c r="BE60" s="40"/>
    </row>
    <row r="61" s="2" customFormat="1" ht="6.96" customHeight="1">
      <c r="A61" s="40"/>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46"/>
      <c r="AS61" s="40"/>
      <c r="AT61" s="40"/>
      <c r="AU61" s="40"/>
      <c r="AV61" s="40"/>
      <c r="AW61" s="40"/>
      <c r="AX61" s="40"/>
      <c r="AY61" s="40"/>
      <c r="AZ61" s="40"/>
      <c r="BA61" s="40"/>
      <c r="BB61" s="40"/>
      <c r="BC61" s="40"/>
      <c r="BD61" s="40"/>
      <c r="BE61" s="40"/>
    </row>
  </sheetData>
  <sheetProtection sheet="1" formatColumns="0" formatRows="0" objects="1" scenarios="1" spinCount="100000" saltValue="du6bPLL03ytsW3TEnsQREHqI9ycNTAO9ovbhqXtlYT0+dHc3jaxtZJ22X8U51ImEy4azHYZPE4/1jfFKOKXOTg==" hashValue="WhrQTbXlmezWWnTBu3tkfk+6MflxTJPoyJn4DJ9czWgXj+TN611l//+DN93+5cXGwiIUTGWldFeu39ZHg+5wOA==" algorithmName="SHA-512" password="CC35"/>
  <mergeCells count="58">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E58:I58"/>
    <mergeCell ref="K58:AF58"/>
    <mergeCell ref="AN59:AP59"/>
    <mergeCell ref="AG59:AM59"/>
    <mergeCell ref="E59:I59"/>
    <mergeCell ref="K59:AF59"/>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R01 - Infrastruktura'!C2" display="/"/>
    <hyperlink ref="A57" location="'R02 - Stavební část'!C2" display="/"/>
    <hyperlink ref="A58" location="'R03 - VRN'!C2" display="/"/>
    <hyperlink ref="A59" location="'R04 - 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87</v>
      </c>
    </row>
    <row r="3" s="1" customFormat="1" ht="6.96" customHeight="1">
      <c r="B3" s="140"/>
      <c r="C3" s="141"/>
      <c r="D3" s="141"/>
      <c r="E3" s="141"/>
      <c r="F3" s="141"/>
      <c r="G3" s="141"/>
      <c r="H3" s="141"/>
      <c r="I3" s="141"/>
      <c r="J3" s="141"/>
      <c r="K3" s="141"/>
      <c r="L3" s="22"/>
      <c r="AT3" s="19" t="s">
        <v>82</v>
      </c>
    </row>
    <row r="4" s="1" customFormat="1" ht="24.96" customHeight="1">
      <c r="B4" s="22"/>
      <c r="D4" s="142" t="s">
        <v>97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zakázky'!K6</f>
        <v>Oprava osvětlení v žst. Trutnov - střed</v>
      </c>
      <c r="F7" s="144"/>
      <c r="G7" s="144"/>
      <c r="H7" s="144"/>
      <c r="L7" s="22"/>
    </row>
    <row r="8" s="1" customFormat="1" ht="12" customHeight="1">
      <c r="B8" s="22"/>
      <c r="D8" s="144" t="s">
        <v>98</v>
      </c>
      <c r="L8" s="22"/>
    </row>
    <row r="9" s="2" customFormat="1" ht="16.5" customHeight="1">
      <c r="A9" s="40"/>
      <c r="B9" s="46"/>
      <c r="C9" s="40"/>
      <c r="D9" s="40"/>
      <c r="E9" s="145" t="s">
        <v>99</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100</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101</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zakázky'!AN8</f>
        <v>29. 11. 2022</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zakázky'!AN13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zakázky'!E14</f>
        <v>Vyplň údaj</v>
      </c>
      <c r="F20" s="135"/>
      <c r="G20" s="135"/>
      <c r="H20" s="135"/>
      <c r="I20" s="144" t="s">
        <v>29</v>
      </c>
      <c r="J20" s="35" t="str">
        <f>'Rekapitulace zakázky'!AN14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tr">
        <f>IF('Rekapitulace zakázky'!AN16="","",'Rekapitulace zakázky'!AN16)</f>
        <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tr">
        <f>IF('Rekapitulace zakázky'!E17="","",'Rekapitulace zakázky'!E17)</f>
        <v xml:space="preserve"> </v>
      </c>
      <c r="F23" s="40"/>
      <c r="G23" s="40"/>
      <c r="H23" s="40"/>
      <c r="I23" s="144" t="s">
        <v>29</v>
      </c>
      <c r="J23" s="135" t="str">
        <f>IF('Rekapitulace zakázky'!AN17="","",'Rekapitulace zakázky'!AN17)</f>
        <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26</v>
      </c>
      <c r="J25" s="135" t="s">
        <v>19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37</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38</v>
      </c>
      <c r="E28" s="40"/>
      <c r="F28" s="40"/>
      <c r="G28" s="40"/>
      <c r="H28" s="40"/>
      <c r="I28" s="40"/>
      <c r="J28" s="40"/>
      <c r="K28" s="40"/>
      <c r="L28" s="146"/>
      <c r="S28" s="40"/>
      <c r="T28" s="40"/>
      <c r="U28" s="40"/>
      <c r="V28" s="40"/>
      <c r="W28" s="40"/>
      <c r="X28" s="40"/>
      <c r="Y28" s="40"/>
      <c r="Z28" s="40"/>
      <c r="AA28" s="40"/>
      <c r="AB28" s="40"/>
      <c r="AC28" s="40"/>
      <c r="AD28" s="40"/>
      <c r="AE28" s="40"/>
    </row>
    <row r="29" s="8" customFormat="1" ht="47.25" customHeight="1">
      <c r="A29" s="149"/>
      <c r="B29" s="150"/>
      <c r="C29" s="149"/>
      <c r="D29" s="149"/>
      <c r="E29" s="151" t="s">
        <v>39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40</v>
      </c>
      <c r="E32" s="40"/>
      <c r="F32" s="40"/>
      <c r="G32" s="40"/>
      <c r="H32" s="40"/>
      <c r="I32" s="40"/>
      <c r="J32" s="155">
        <f>ROUND(J87,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42</v>
      </c>
      <c r="G34" s="40"/>
      <c r="H34" s="40"/>
      <c r="I34" s="156" t="s">
        <v>41</v>
      </c>
      <c r="J34" s="156" t="s">
        <v>43</v>
      </c>
      <c r="K34" s="40"/>
      <c r="L34" s="146"/>
      <c r="S34" s="40"/>
      <c r="T34" s="40"/>
      <c r="U34" s="40"/>
      <c r="V34" s="40"/>
      <c r="W34" s="40"/>
      <c r="X34" s="40"/>
      <c r="Y34" s="40"/>
      <c r="Z34" s="40"/>
      <c r="AA34" s="40"/>
      <c r="AB34" s="40"/>
      <c r="AC34" s="40"/>
      <c r="AD34" s="40"/>
      <c r="AE34" s="40"/>
    </row>
    <row r="35" s="2" customFormat="1" ht="14.4" customHeight="1">
      <c r="A35" s="40"/>
      <c r="B35" s="46"/>
      <c r="C35" s="40"/>
      <c r="D35" s="157" t="s">
        <v>44</v>
      </c>
      <c r="E35" s="144" t="s">
        <v>45</v>
      </c>
      <c r="F35" s="158">
        <f>ROUND((SUM(BE87:BE323)),  2)</f>
        <v>0</v>
      </c>
      <c r="G35" s="40"/>
      <c r="H35" s="40"/>
      <c r="I35" s="159">
        <v>0.20999999999999999</v>
      </c>
      <c r="J35" s="158">
        <f>ROUND(((SUM(BE87:BE323))*I35),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46</v>
      </c>
      <c r="F36" s="158">
        <f>ROUND((SUM(BF87:BF323)),  2)</f>
        <v>0</v>
      </c>
      <c r="G36" s="40"/>
      <c r="H36" s="40"/>
      <c r="I36" s="159">
        <v>0.14999999999999999</v>
      </c>
      <c r="J36" s="158">
        <f>ROUND(((SUM(BF87:BF323))*I36),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47</v>
      </c>
      <c r="F37" s="158">
        <f>ROUND((SUM(BG87:BG323)),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48</v>
      </c>
      <c r="F38" s="158">
        <f>ROUND((SUM(BH87:BH323)),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49</v>
      </c>
      <c r="F39" s="158">
        <f>ROUND((SUM(BI87:BI323)),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50</v>
      </c>
      <c r="E41" s="162"/>
      <c r="F41" s="162"/>
      <c r="G41" s="163" t="s">
        <v>51</v>
      </c>
      <c r="H41" s="164" t="s">
        <v>52</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102</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Oprava osvětlení v žst. Trutnov - střed</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98</v>
      </c>
      <c r="D51" s="24"/>
      <c r="E51" s="24"/>
      <c r="F51" s="24"/>
      <c r="G51" s="24"/>
      <c r="H51" s="24"/>
      <c r="I51" s="24"/>
      <c r="J51" s="24"/>
      <c r="K51" s="24"/>
      <c r="L51" s="22"/>
    </row>
    <row r="52" s="2" customFormat="1" ht="16.5" customHeight="1">
      <c r="A52" s="40"/>
      <c r="B52" s="41"/>
      <c r="C52" s="42"/>
      <c r="D52" s="42"/>
      <c r="E52" s="171" t="s">
        <v>99</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100</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R01 - Infrastruktura</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žst Trutnov-střed</v>
      </c>
      <c r="G56" s="42"/>
      <c r="H56" s="42"/>
      <c r="I56" s="34" t="s">
        <v>23</v>
      </c>
      <c r="J56" s="74" t="str">
        <f>IF(J14="","",J14)</f>
        <v>29. 11. 2022</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Správa železnic, státní organizace, OŘ HK</v>
      </c>
      <c r="G58" s="42"/>
      <c r="H58" s="42"/>
      <c r="I58" s="34" t="s">
        <v>33</v>
      </c>
      <c r="J58" s="38" t="str">
        <f>E23</f>
        <v xml:space="preserve"> </v>
      </c>
      <c r="K58" s="42"/>
      <c r="L58" s="146"/>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34" t="s">
        <v>36</v>
      </c>
      <c r="J59" s="38" t="str">
        <f>E26</f>
        <v>Petr Jakšík</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103</v>
      </c>
      <c r="D61" s="173"/>
      <c r="E61" s="173"/>
      <c r="F61" s="173"/>
      <c r="G61" s="173"/>
      <c r="H61" s="173"/>
      <c r="I61" s="173"/>
      <c r="J61" s="174" t="s">
        <v>104</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72</v>
      </c>
      <c r="D63" s="42"/>
      <c r="E63" s="42"/>
      <c r="F63" s="42"/>
      <c r="G63" s="42"/>
      <c r="H63" s="42"/>
      <c r="I63" s="42"/>
      <c r="J63" s="104">
        <f>J87</f>
        <v>0</v>
      </c>
      <c r="K63" s="42"/>
      <c r="L63" s="146"/>
      <c r="S63" s="40"/>
      <c r="T63" s="40"/>
      <c r="U63" s="40"/>
      <c r="V63" s="40"/>
      <c r="W63" s="40"/>
      <c r="X63" s="40"/>
      <c r="Y63" s="40"/>
      <c r="Z63" s="40"/>
      <c r="AA63" s="40"/>
      <c r="AB63" s="40"/>
      <c r="AC63" s="40"/>
      <c r="AD63" s="40"/>
      <c r="AE63" s="40"/>
      <c r="AU63" s="19" t="s">
        <v>105</v>
      </c>
    </row>
    <row r="64" s="9" customFormat="1" ht="24.96" customHeight="1">
      <c r="A64" s="9"/>
      <c r="B64" s="176"/>
      <c r="C64" s="177"/>
      <c r="D64" s="178" t="s">
        <v>106</v>
      </c>
      <c r="E64" s="179"/>
      <c r="F64" s="179"/>
      <c r="G64" s="179"/>
      <c r="H64" s="179"/>
      <c r="I64" s="179"/>
      <c r="J64" s="180">
        <f>J88</f>
        <v>0</v>
      </c>
      <c r="K64" s="177"/>
      <c r="L64" s="181"/>
      <c r="S64" s="9"/>
      <c r="T64" s="9"/>
      <c r="U64" s="9"/>
      <c r="V64" s="9"/>
      <c r="W64" s="9"/>
      <c r="X64" s="9"/>
      <c r="Y64" s="9"/>
      <c r="Z64" s="9"/>
      <c r="AA64" s="9"/>
      <c r="AB64" s="9"/>
      <c r="AC64" s="9"/>
      <c r="AD64" s="9"/>
      <c r="AE64" s="9"/>
    </row>
    <row r="65" s="9" customFormat="1" ht="24.96" customHeight="1">
      <c r="A65" s="9"/>
      <c r="B65" s="176"/>
      <c r="C65" s="177"/>
      <c r="D65" s="178" t="s">
        <v>107</v>
      </c>
      <c r="E65" s="179"/>
      <c r="F65" s="179"/>
      <c r="G65" s="179"/>
      <c r="H65" s="179"/>
      <c r="I65" s="179"/>
      <c r="J65" s="180">
        <f>J89</f>
        <v>0</v>
      </c>
      <c r="K65" s="177"/>
      <c r="L65" s="181"/>
      <c r="S65" s="9"/>
      <c r="T65" s="9"/>
      <c r="U65" s="9"/>
      <c r="V65" s="9"/>
      <c r="W65" s="9"/>
      <c r="X65" s="9"/>
      <c r="Y65" s="9"/>
      <c r="Z65" s="9"/>
      <c r="AA65" s="9"/>
      <c r="AB65" s="9"/>
      <c r="AC65" s="9"/>
      <c r="AD65" s="9"/>
      <c r="AE65" s="9"/>
    </row>
    <row r="66" s="2" customFormat="1" ht="21.84" customHeight="1">
      <c r="A66" s="40"/>
      <c r="B66" s="41"/>
      <c r="C66" s="42"/>
      <c r="D66" s="42"/>
      <c r="E66" s="42"/>
      <c r="F66" s="42"/>
      <c r="G66" s="42"/>
      <c r="H66" s="42"/>
      <c r="I66" s="42"/>
      <c r="J66" s="42"/>
      <c r="K66" s="42"/>
      <c r="L66" s="146"/>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62"/>
      <c r="J67" s="62"/>
      <c r="K67" s="62"/>
      <c r="L67" s="146"/>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64"/>
      <c r="J71" s="64"/>
      <c r="K71" s="64"/>
      <c r="L71" s="146"/>
      <c r="S71" s="40"/>
      <c r="T71" s="40"/>
      <c r="U71" s="40"/>
      <c r="V71" s="40"/>
      <c r="W71" s="40"/>
      <c r="X71" s="40"/>
      <c r="Y71" s="40"/>
      <c r="Z71" s="40"/>
      <c r="AA71" s="40"/>
      <c r="AB71" s="40"/>
      <c r="AC71" s="40"/>
      <c r="AD71" s="40"/>
      <c r="AE71" s="40"/>
    </row>
    <row r="72" s="2" customFormat="1" ht="24.96" customHeight="1">
      <c r="A72" s="40"/>
      <c r="B72" s="41"/>
      <c r="C72" s="25" t="s">
        <v>108</v>
      </c>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6.5" customHeight="1">
      <c r="A75" s="40"/>
      <c r="B75" s="41"/>
      <c r="C75" s="42"/>
      <c r="D75" s="42"/>
      <c r="E75" s="171" t="str">
        <f>E7</f>
        <v>Oprava osvětlení v žst. Trutnov - střed</v>
      </c>
      <c r="F75" s="34"/>
      <c r="G75" s="34"/>
      <c r="H75" s="34"/>
      <c r="I75" s="42"/>
      <c r="J75" s="42"/>
      <c r="K75" s="42"/>
      <c r="L75" s="146"/>
      <c r="S75" s="40"/>
      <c r="T75" s="40"/>
      <c r="U75" s="40"/>
      <c r="V75" s="40"/>
      <c r="W75" s="40"/>
      <c r="X75" s="40"/>
      <c r="Y75" s="40"/>
      <c r="Z75" s="40"/>
      <c r="AA75" s="40"/>
      <c r="AB75" s="40"/>
      <c r="AC75" s="40"/>
      <c r="AD75" s="40"/>
      <c r="AE75" s="40"/>
    </row>
    <row r="76" s="1" customFormat="1" ht="12" customHeight="1">
      <c r="B76" s="23"/>
      <c r="C76" s="34" t="s">
        <v>98</v>
      </c>
      <c r="D76" s="24"/>
      <c r="E76" s="24"/>
      <c r="F76" s="24"/>
      <c r="G76" s="24"/>
      <c r="H76" s="24"/>
      <c r="I76" s="24"/>
      <c r="J76" s="24"/>
      <c r="K76" s="24"/>
      <c r="L76" s="22"/>
    </row>
    <row r="77" s="2" customFormat="1" ht="16.5" customHeight="1">
      <c r="A77" s="40"/>
      <c r="B77" s="41"/>
      <c r="C77" s="42"/>
      <c r="D77" s="42"/>
      <c r="E77" s="171" t="s">
        <v>99</v>
      </c>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100</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5" customHeight="1">
      <c r="A79" s="40"/>
      <c r="B79" s="41"/>
      <c r="C79" s="42"/>
      <c r="D79" s="42"/>
      <c r="E79" s="71" t="str">
        <f>E11</f>
        <v>R01 - Infrastruktura</v>
      </c>
      <c r="F79" s="42"/>
      <c r="G79" s="42"/>
      <c r="H79" s="42"/>
      <c r="I79" s="42"/>
      <c r="J79" s="42"/>
      <c r="K79" s="42"/>
      <c r="L79" s="14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2" customHeight="1">
      <c r="A81" s="40"/>
      <c r="B81" s="41"/>
      <c r="C81" s="34" t="s">
        <v>21</v>
      </c>
      <c r="D81" s="42"/>
      <c r="E81" s="42"/>
      <c r="F81" s="29" t="str">
        <f>F14</f>
        <v>žst Trutnov-střed</v>
      </c>
      <c r="G81" s="42"/>
      <c r="H81" s="42"/>
      <c r="I81" s="34" t="s">
        <v>23</v>
      </c>
      <c r="J81" s="74" t="str">
        <f>IF(J14="","",J14)</f>
        <v>29. 11. 2022</v>
      </c>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5.15" customHeight="1">
      <c r="A83" s="40"/>
      <c r="B83" s="41"/>
      <c r="C83" s="34" t="s">
        <v>25</v>
      </c>
      <c r="D83" s="42"/>
      <c r="E83" s="42"/>
      <c r="F83" s="29" t="str">
        <f>E17</f>
        <v>Správa železnic, státní organizace, OŘ HK</v>
      </c>
      <c r="G83" s="42"/>
      <c r="H83" s="42"/>
      <c r="I83" s="34" t="s">
        <v>33</v>
      </c>
      <c r="J83" s="38" t="str">
        <f>E23</f>
        <v xml:space="preserve"> </v>
      </c>
      <c r="K83" s="42"/>
      <c r="L83" s="146"/>
      <c r="S83" s="40"/>
      <c r="T83" s="40"/>
      <c r="U83" s="40"/>
      <c r="V83" s="40"/>
      <c r="W83" s="40"/>
      <c r="X83" s="40"/>
      <c r="Y83" s="40"/>
      <c r="Z83" s="40"/>
      <c r="AA83" s="40"/>
      <c r="AB83" s="40"/>
      <c r="AC83" s="40"/>
      <c r="AD83" s="40"/>
      <c r="AE83" s="40"/>
    </row>
    <row r="84" s="2" customFormat="1" ht="15.15" customHeight="1">
      <c r="A84" s="40"/>
      <c r="B84" s="41"/>
      <c r="C84" s="34" t="s">
        <v>31</v>
      </c>
      <c r="D84" s="42"/>
      <c r="E84" s="42"/>
      <c r="F84" s="29" t="str">
        <f>IF(E20="","",E20)</f>
        <v>Vyplň údaj</v>
      </c>
      <c r="G84" s="42"/>
      <c r="H84" s="42"/>
      <c r="I84" s="34" t="s">
        <v>36</v>
      </c>
      <c r="J84" s="38" t="str">
        <f>E26</f>
        <v>Petr Jakšík</v>
      </c>
      <c r="K84" s="42"/>
      <c r="L84" s="14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6"/>
      <c r="S85" s="40"/>
      <c r="T85" s="40"/>
      <c r="U85" s="40"/>
      <c r="V85" s="40"/>
      <c r="W85" s="40"/>
      <c r="X85" s="40"/>
      <c r="Y85" s="40"/>
      <c r="Z85" s="40"/>
      <c r="AA85" s="40"/>
      <c r="AB85" s="40"/>
      <c r="AC85" s="40"/>
      <c r="AD85" s="40"/>
      <c r="AE85" s="40"/>
    </row>
    <row r="86" s="10" customFormat="1" ht="29.28" customHeight="1">
      <c r="A86" s="182"/>
      <c r="B86" s="183"/>
      <c r="C86" s="184" t="s">
        <v>109</v>
      </c>
      <c r="D86" s="185" t="s">
        <v>59</v>
      </c>
      <c r="E86" s="185" t="s">
        <v>55</v>
      </c>
      <c r="F86" s="185" t="s">
        <v>56</v>
      </c>
      <c r="G86" s="185" t="s">
        <v>110</v>
      </c>
      <c r="H86" s="185" t="s">
        <v>111</v>
      </c>
      <c r="I86" s="185" t="s">
        <v>112</v>
      </c>
      <c r="J86" s="185" t="s">
        <v>104</v>
      </c>
      <c r="K86" s="186" t="s">
        <v>113</v>
      </c>
      <c r="L86" s="187"/>
      <c r="M86" s="94" t="s">
        <v>19</v>
      </c>
      <c r="N86" s="95" t="s">
        <v>44</v>
      </c>
      <c r="O86" s="95" t="s">
        <v>114</v>
      </c>
      <c r="P86" s="95" t="s">
        <v>115</v>
      </c>
      <c r="Q86" s="95" t="s">
        <v>116</v>
      </c>
      <c r="R86" s="95" t="s">
        <v>117</v>
      </c>
      <c r="S86" s="95" t="s">
        <v>118</v>
      </c>
      <c r="T86" s="96" t="s">
        <v>119</v>
      </c>
      <c r="U86" s="182"/>
      <c r="V86" s="182"/>
      <c r="W86" s="182"/>
      <c r="X86" s="182"/>
      <c r="Y86" s="182"/>
      <c r="Z86" s="182"/>
      <c r="AA86" s="182"/>
      <c r="AB86" s="182"/>
      <c r="AC86" s="182"/>
      <c r="AD86" s="182"/>
      <c r="AE86" s="182"/>
    </row>
    <row r="87" s="2" customFormat="1" ht="22.8" customHeight="1">
      <c r="A87" s="40"/>
      <c r="B87" s="41"/>
      <c r="C87" s="101" t="s">
        <v>120</v>
      </c>
      <c r="D87" s="42"/>
      <c r="E87" s="42"/>
      <c r="F87" s="42"/>
      <c r="G87" s="42"/>
      <c r="H87" s="42"/>
      <c r="I87" s="42"/>
      <c r="J87" s="188">
        <f>BK87</f>
        <v>0</v>
      </c>
      <c r="K87" s="42"/>
      <c r="L87" s="46"/>
      <c r="M87" s="97"/>
      <c r="N87" s="189"/>
      <c r="O87" s="98"/>
      <c r="P87" s="190">
        <f>P88+P89</f>
        <v>0</v>
      </c>
      <c r="Q87" s="98"/>
      <c r="R87" s="190">
        <f>R88+R89</f>
        <v>0</v>
      </c>
      <c r="S87" s="98"/>
      <c r="T87" s="191">
        <f>T88+T89</f>
        <v>0</v>
      </c>
      <c r="U87" s="40"/>
      <c r="V87" s="40"/>
      <c r="W87" s="40"/>
      <c r="X87" s="40"/>
      <c r="Y87" s="40"/>
      <c r="Z87" s="40"/>
      <c r="AA87" s="40"/>
      <c r="AB87" s="40"/>
      <c r="AC87" s="40"/>
      <c r="AD87" s="40"/>
      <c r="AE87" s="40"/>
      <c r="AT87" s="19" t="s">
        <v>73</v>
      </c>
      <c r="AU87" s="19" t="s">
        <v>105</v>
      </c>
      <c r="BK87" s="192">
        <f>BK88+BK89</f>
        <v>0</v>
      </c>
    </row>
    <row r="88" s="11" customFormat="1" ht="25.92" customHeight="1">
      <c r="A88" s="11"/>
      <c r="B88" s="193"/>
      <c r="C88" s="194"/>
      <c r="D88" s="195" t="s">
        <v>73</v>
      </c>
      <c r="E88" s="196" t="s">
        <v>121</v>
      </c>
      <c r="F88" s="196" t="s">
        <v>122</v>
      </c>
      <c r="G88" s="194"/>
      <c r="H88" s="194"/>
      <c r="I88" s="197"/>
      <c r="J88" s="198">
        <f>BK88</f>
        <v>0</v>
      </c>
      <c r="K88" s="194"/>
      <c r="L88" s="199"/>
      <c r="M88" s="200"/>
      <c r="N88" s="201"/>
      <c r="O88" s="201"/>
      <c r="P88" s="202">
        <v>0</v>
      </c>
      <c r="Q88" s="201"/>
      <c r="R88" s="202">
        <v>0</v>
      </c>
      <c r="S88" s="201"/>
      <c r="T88" s="203">
        <v>0</v>
      </c>
      <c r="U88" s="11"/>
      <c r="V88" s="11"/>
      <c r="W88" s="11"/>
      <c r="X88" s="11"/>
      <c r="Y88" s="11"/>
      <c r="Z88" s="11"/>
      <c r="AA88" s="11"/>
      <c r="AB88" s="11"/>
      <c r="AC88" s="11"/>
      <c r="AD88" s="11"/>
      <c r="AE88" s="11"/>
      <c r="AR88" s="204" t="s">
        <v>123</v>
      </c>
      <c r="AT88" s="205" t="s">
        <v>73</v>
      </c>
      <c r="AU88" s="205" t="s">
        <v>74</v>
      </c>
      <c r="AY88" s="204" t="s">
        <v>124</v>
      </c>
      <c r="BK88" s="206">
        <v>0</v>
      </c>
    </row>
    <row r="89" s="11" customFormat="1" ht="25.92" customHeight="1">
      <c r="A89" s="11"/>
      <c r="B89" s="193"/>
      <c r="C89" s="194"/>
      <c r="D89" s="195" t="s">
        <v>73</v>
      </c>
      <c r="E89" s="196" t="s">
        <v>125</v>
      </c>
      <c r="F89" s="196" t="s">
        <v>126</v>
      </c>
      <c r="G89" s="194"/>
      <c r="H89" s="194"/>
      <c r="I89" s="197"/>
      <c r="J89" s="198">
        <f>BK89</f>
        <v>0</v>
      </c>
      <c r="K89" s="194"/>
      <c r="L89" s="199"/>
      <c r="M89" s="200"/>
      <c r="N89" s="201"/>
      <c r="O89" s="201"/>
      <c r="P89" s="202">
        <f>SUM(P90:P323)</f>
        <v>0</v>
      </c>
      <c r="Q89" s="201"/>
      <c r="R89" s="202">
        <f>SUM(R90:R323)</f>
        <v>0</v>
      </c>
      <c r="S89" s="201"/>
      <c r="T89" s="203">
        <f>SUM(T90:T323)</f>
        <v>0</v>
      </c>
      <c r="U89" s="11"/>
      <c r="V89" s="11"/>
      <c r="W89" s="11"/>
      <c r="X89" s="11"/>
      <c r="Y89" s="11"/>
      <c r="Z89" s="11"/>
      <c r="AA89" s="11"/>
      <c r="AB89" s="11"/>
      <c r="AC89" s="11"/>
      <c r="AD89" s="11"/>
      <c r="AE89" s="11"/>
      <c r="AR89" s="204" t="s">
        <v>127</v>
      </c>
      <c r="AT89" s="205" t="s">
        <v>73</v>
      </c>
      <c r="AU89" s="205" t="s">
        <v>74</v>
      </c>
      <c r="AY89" s="204" t="s">
        <v>124</v>
      </c>
      <c r="BK89" s="206">
        <f>SUM(BK90:BK323)</f>
        <v>0</v>
      </c>
    </row>
    <row r="90" s="2" customFormat="1" ht="24.15" customHeight="1">
      <c r="A90" s="40"/>
      <c r="B90" s="41"/>
      <c r="C90" s="207" t="s">
        <v>80</v>
      </c>
      <c r="D90" s="207" t="s">
        <v>128</v>
      </c>
      <c r="E90" s="208" t="s">
        <v>129</v>
      </c>
      <c r="F90" s="209" t="s">
        <v>130</v>
      </c>
      <c r="G90" s="210" t="s">
        <v>131</v>
      </c>
      <c r="H90" s="211">
        <v>29</v>
      </c>
      <c r="I90" s="212"/>
      <c r="J90" s="213">
        <f>ROUND(I90*H90,2)</f>
        <v>0</v>
      </c>
      <c r="K90" s="209" t="s">
        <v>132</v>
      </c>
      <c r="L90" s="46"/>
      <c r="M90" s="214" t="s">
        <v>19</v>
      </c>
      <c r="N90" s="215" t="s">
        <v>45</v>
      </c>
      <c r="O90" s="86"/>
      <c r="P90" s="216">
        <f>O90*H90</f>
        <v>0</v>
      </c>
      <c r="Q90" s="216">
        <v>0</v>
      </c>
      <c r="R90" s="216">
        <f>Q90*H90</f>
        <v>0</v>
      </c>
      <c r="S90" s="216">
        <v>0</v>
      </c>
      <c r="T90" s="217">
        <f>S90*H90</f>
        <v>0</v>
      </c>
      <c r="U90" s="40"/>
      <c r="V90" s="40"/>
      <c r="W90" s="40"/>
      <c r="X90" s="40"/>
      <c r="Y90" s="40"/>
      <c r="Z90" s="40"/>
      <c r="AA90" s="40"/>
      <c r="AB90" s="40"/>
      <c r="AC90" s="40"/>
      <c r="AD90" s="40"/>
      <c r="AE90" s="40"/>
      <c r="AR90" s="218" t="s">
        <v>80</v>
      </c>
      <c r="AT90" s="218" t="s">
        <v>128</v>
      </c>
      <c r="AU90" s="218" t="s">
        <v>80</v>
      </c>
      <c r="AY90" s="19" t="s">
        <v>124</v>
      </c>
      <c r="BE90" s="219">
        <f>IF(N90="základní",J90,0)</f>
        <v>0</v>
      </c>
      <c r="BF90" s="219">
        <f>IF(N90="snížená",J90,0)</f>
        <v>0</v>
      </c>
      <c r="BG90" s="219">
        <f>IF(N90="zákl. přenesená",J90,0)</f>
        <v>0</v>
      </c>
      <c r="BH90" s="219">
        <f>IF(N90="sníž. přenesená",J90,0)</f>
        <v>0</v>
      </c>
      <c r="BI90" s="219">
        <f>IF(N90="nulová",J90,0)</f>
        <v>0</v>
      </c>
      <c r="BJ90" s="19" t="s">
        <v>80</v>
      </c>
      <c r="BK90" s="219">
        <f>ROUND(I90*H90,2)</f>
        <v>0</v>
      </c>
      <c r="BL90" s="19" t="s">
        <v>80</v>
      </c>
      <c r="BM90" s="218" t="s">
        <v>133</v>
      </c>
    </row>
    <row r="91" s="2" customFormat="1">
      <c r="A91" s="40"/>
      <c r="B91" s="41"/>
      <c r="C91" s="42"/>
      <c r="D91" s="220" t="s">
        <v>134</v>
      </c>
      <c r="E91" s="42"/>
      <c r="F91" s="221" t="s">
        <v>135</v>
      </c>
      <c r="G91" s="42"/>
      <c r="H91" s="42"/>
      <c r="I91" s="222"/>
      <c r="J91" s="42"/>
      <c r="K91" s="42"/>
      <c r="L91" s="46"/>
      <c r="M91" s="223"/>
      <c r="N91" s="224"/>
      <c r="O91" s="86"/>
      <c r="P91" s="86"/>
      <c r="Q91" s="86"/>
      <c r="R91" s="86"/>
      <c r="S91" s="86"/>
      <c r="T91" s="87"/>
      <c r="U91" s="40"/>
      <c r="V91" s="40"/>
      <c r="W91" s="40"/>
      <c r="X91" s="40"/>
      <c r="Y91" s="40"/>
      <c r="Z91" s="40"/>
      <c r="AA91" s="40"/>
      <c r="AB91" s="40"/>
      <c r="AC91" s="40"/>
      <c r="AD91" s="40"/>
      <c r="AE91" s="40"/>
      <c r="AT91" s="19" t="s">
        <v>134</v>
      </c>
      <c r="AU91" s="19" t="s">
        <v>80</v>
      </c>
    </row>
    <row r="92" s="2" customFormat="1" ht="16.5" customHeight="1">
      <c r="A92" s="40"/>
      <c r="B92" s="41"/>
      <c r="C92" s="207" t="s">
        <v>82</v>
      </c>
      <c r="D92" s="207" t="s">
        <v>128</v>
      </c>
      <c r="E92" s="208" t="s">
        <v>136</v>
      </c>
      <c r="F92" s="209" t="s">
        <v>137</v>
      </c>
      <c r="G92" s="210" t="s">
        <v>131</v>
      </c>
      <c r="H92" s="211">
        <v>29</v>
      </c>
      <c r="I92" s="212"/>
      <c r="J92" s="213">
        <f>ROUND(I92*H92,2)</f>
        <v>0</v>
      </c>
      <c r="K92" s="209" t="s">
        <v>132</v>
      </c>
      <c r="L92" s="46"/>
      <c r="M92" s="214" t="s">
        <v>19</v>
      </c>
      <c r="N92" s="215" t="s">
        <v>45</v>
      </c>
      <c r="O92" s="86"/>
      <c r="P92" s="216">
        <f>O92*H92</f>
        <v>0</v>
      </c>
      <c r="Q92" s="216">
        <v>0</v>
      </c>
      <c r="R92" s="216">
        <f>Q92*H92</f>
        <v>0</v>
      </c>
      <c r="S92" s="216">
        <v>0</v>
      </c>
      <c r="T92" s="217">
        <f>S92*H92</f>
        <v>0</v>
      </c>
      <c r="U92" s="40"/>
      <c r="V92" s="40"/>
      <c r="W92" s="40"/>
      <c r="X92" s="40"/>
      <c r="Y92" s="40"/>
      <c r="Z92" s="40"/>
      <c r="AA92" s="40"/>
      <c r="AB92" s="40"/>
      <c r="AC92" s="40"/>
      <c r="AD92" s="40"/>
      <c r="AE92" s="40"/>
      <c r="AR92" s="218" t="s">
        <v>80</v>
      </c>
      <c r="AT92" s="218" t="s">
        <v>128</v>
      </c>
      <c r="AU92" s="218" t="s">
        <v>80</v>
      </c>
      <c r="AY92" s="19" t="s">
        <v>124</v>
      </c>
      <c r="BE92" s="219">
        <f>IF(N92="základní",J92,0)</f>
        <v>0</v>
      </c>
      <c r="BF92" s="219">
        <f>IF(N92="snížená",J92,0)</f>
        <v>0</v>
      </c>
      <c r="BG92" s="219">
        <f>IF(N92="zákl. přenesená",J92,0)</f>
        <v>0</v>
      </c>
      <c r="BH92" s="219">
        <f>IF(N92="sníž. přenesená",J92,0)</f>
        <v>0</v>
      </c>
      <c r="BI92" s="219">
        <f>IF(N92="nulová",J92,0)</f>
        <v>0</v>
      </c>
      <c r="BJ92" s="19" t="s">
        <v>80</v>
      </c>
      <c r="BK92" s="219">
        <f>ROUND(I92*H92,2)</f>
        <v>0</v>
      </c>
      <c r="BL92" s="19" t="s">
        <v>80</v>
      </c>
      <c r="BM92" s="218" t="s">
        <v>138</v>
      </c>
    </row>
    <row r="93" s="2" customFormat="1">
      <c r="A93" s="40"/>
      <c r="B93" s="41"/>
      <c r="C93" s="42"/>
      <c r="D93" s="220" t="s">
        <v>134</v>
      </c>
      <c r="E93" s="42"/>
      <c r="F93" s="221" t="s">
        <v>139</v>
      </c>
      <c r="G93" s="42"/>
      <c r="H93" s="42"/>
      <c r="I93" s="222"/>
      <c r="J93" s="42"/>
      <c r="K93" s="42"/>
      <c r="L93" s="46"/>
      <c r="M93" s="223"/>
      <c r="N93" s="224"/>
      <c r="O93" s="86"/>
      <c r="P93" s="86"/>
      <c r="Q93" s="86"/>
      <c r="R93" s="86"/>
      <c r="S93" s="86"/>
      <c r="T93" s="87"/>
      <c r="U93" s="40"/>
      <c r="V93" s="40"/>
      <c r="W93" s="40"/>
      <c r="X93" s="40"/>
      <c r="Y93" s="40"/>
      <c r="Z93" s="40"/>
      <c r="AA93" s="40"/>
      <c r="AB93" s="40"/>
      <c r="AC93" s="40"/>
      <c r="AD93" s="40"/>
      <c r="AE93" s="40"/>
      <c r="AT93" s="19" t="s">
        <v>134</v>
      </c>
      <c r="AU93" s="19" t="s">
        <v>80</v>
      </c>
    </row>
    <row r="94" s="2" customFormat="1" ht="21.75" customHeight="1">
      <c r="A94" s="40"/>
      <c r="B94" s="41"/>
      <c r="C94" s="207" t="s">
        <v>123</v>
      </c>
      <c r="D94" s="207" t="s">
        <v>128</v>
      </c>
      <c r="E94" s="208" t="s">
        <v>140</v>
      </c>
      <c r="F94" s="209" t="s">
        <v>141</v>
      </c>
      <c r="G94" s="210" t="s">
        <v>142</v>
      </c>
      <c r="H94" s="211">
        <v>1261</v>
      </c>
      <c r="I94" s="212"/>
      <c r="J94" s="213">
        <f>ROUND(I94*H94,2)</f>
        <v>0</v>
      </c>
      <c r="K94" s="209" t="s">
        <v>132</v>
      </c>
      <c r="L94" s="46"/>
      <c r="M94" s="214" t="s">
        <v>19</v>
      </c>
      <c r="N94" s="215" t="s">
        <v>45</v>
      </c>
      <c r="O94" s="86"/>
      <c r="P94" s="216">
        <f>O94*H94</f>
        <v>0</v>
      </c>
      <c r="Q94" s="216">
        <v>0</v>
      </c>
      <c r="R94" s="216">
        <f>Q94*H94</f>
        <v>0</v>
      </c>
      <c r="S94" s="216">
        <v>0</v>
      </c>
      <c r="T94" s="217">
        <f>S94*H94</f>
        <v>0</v>
      </c>
      <c r="U94" s="40"/>
      <c r="V94" s="40"/>
      <c r="W94" s="40"/>
      <c r="X94" s="40"/>
      <c r="Y94" s="40"/>
      <c r="Z94" s="40"/>
      <c r="AA94" s="40"/>
      <c r="AB94" s="40"/>
      <c r="AC94" s="40"/>
      <c r="AD94" s="40"/>
      <c r="AE94" s="40"/>
      <c r="AR94" s="218" t="s">
        <v>80</v>
      </c>
      <c r="AT94" s="218" t="s">
        <v>128</v>
      </c>
      <c r="AU94" s="218" t="s">
        <v>80</v>
      </c>
      <c r="AY94" s="19" t="s">
        <v>124</v>
      </c>
      <c r="BE94" s="219">
        <f>IF(N94="základní",J94,0)</f>
        <v>0</v>
      </c>
      <c r="BF94" s="219">
        <f>IF(N94="snížená",J94,0)</f>
        <v>0</v>
      </c>
      <c r="BG94" s="219">
        <f>IF(N94="zákl. přenesená",J94,0)</f>
        <v>0</v>
      </c>
      <c r="BH94" s="219">
        <f>IF(N94="sníž. přenesená",J94,0)</f>
        <v>0</v>
      </c>
      <c r="BI94" s="219">
        <f>IF(N94="nulová",J94,0)</f>
        <v>0</v>
      </c>
      <c r="BJ94" s="19" t="s">
        <v>80</v>
      </c>
      <c r="BK94" s="219">
        <f>ROUND(I94*H94,2)</f>
        <v>0</v>
      </c>
      <c r="BL94" s="19" t="s">
        <v>80</v>
      </c>
      <c r="BM94" s="218" t="s">
        <v>143</v>
      </c>
    </row>
    <row r="95" s="12" customFormat="1">
      <c r="A95" s="12"/>
      <c r="B95" s="225"/>
      <c r="C95" s="226"/>
      <c r="D95" s="220" t="s">
        <v>144</v>
      </c>
      <c r="E95" s="227" t="s">
        <v>19</v>
      </c>
      <c r="F95" s="228" t="s">
        <v>145</v>
      </c>
      <c r="G95" s="226"/>
      <c r="H95" s="227" t="s">
        <v>19</v>
      </c>
      <c r="I95" s="229"/>
      <c r="J95" s="226"/>
      <c r="K95" s="226"/>
      <c r="L95" s="230"/>
      <c r="M95" s="231"/>
      <c r="N95" s="232"/>
      <c r="O95" s="232"/>
      <c r="P95" s="232"/>
      <c r="Q95" s="232"/>
      <c r="R95" s="232"/>
      <c r="S95" s="232"/>
      <c r="T95" s="233"/>
      <c r="U95" s="12"/>
      <c r="V95" s="12"/>
      <c r="W95" s="12"/>
      <c r="X95" s="12"/>
      <c r="Y95" s="12"/>
      <c r="Z95" s="12"/>
      <c r="AA95" s="12"/>
      <c r="AB95" s="12"/>
      <c r="AC95" s="12"/>
      <c r="AD95" s="12"/>
      <c r="AE95" s="12"/>
      <c r="AT95" s="234" t="s">
        <v>144</v>
      </c>
      <c r="AU95" s="234" t="s">
        <v>80</v>
      </c>
      <c r="AV95" s="12" t="s">
        <v>80</v>
      </c>
      <c r="AW95" s="12" t="s">
        <v>35</v>
      </c>
      <c r="AX95" s="12" t="s">
        <v>74</v>
      </c>
      <c r="AY95" s="234" t="s">
        <v>124</v>
      </c>
    </row>
    <row r="96" s="13" customFormat="1">
      <c r="A96" s="13"/>
      <c r="B96" s="235"/>
      <c r="C96" s="236"/>
      <c r="D96" s="220" t="s">
        <v>144</v>
      </c>
      <c r="E96" s="237" t="s">
        <v>19</v>
      </c>
      <c r="F96" s="238" t="s">
        <v>146</v>
      </c>
      <c r="G96" s="236"/>
      <c r="H96" s="239">
        <v>435</v>
      </c>
      <c r="I96" s="240"/>
      <c r="J96" s="236"/>
      <c r="K96" s="236"/>
      <c r="L96" s="241"/>
      <c r="M96" s="242"/>
      <c r="N96" s="243"/>
      <c r="O96" s="243"/>
      <c r="P96" s="243"/>
      <c r="Q96" s="243"/>
      <c r="R96" s="243"/>
      <c r="S96" s="243"/>
      <c r="T96" s="244"/>
      <c r="U96" s="13"/>
      <c r="V96" s="13"/>
      <c r="W96" s="13"/>
      <c r="X96" s="13"/>
      <c r="Y96" s="13"/>
      <c r="Z96" s="13"/>
      <c r="AA96" s="13"/>
      <c r="AB96" s="13"/>
      <c r="AC96" s="13"/>
      <c r="AD96" s="13"/>
      <c r="AE96" s="13"/>
      <c r="AT96" s="245" t="s">
        <v>144</v>
      </c>
      <c r="AU96" s="245" t="s">
        <v>80</v>
      </c>
      <c r="AV96" s="13" t="s">
        <v>82</v>
      </c>
      <c r="AW96" s="13" t="s">
        <v>35</v>
      </c>
      <c r="AX96" s="13" t="s">
        <v>74</v>
      </c>
      <c r="AY96" s="245" t="s">
        <v>124</v>
      </c>
    </row>
    <row r="97" s="12" customFormat="1">
      <c r="A97" s="12"/>
      <c r="B97" s="225"/>
      <c r="C97" s="226"/>
      <c r="D97" s="220" t="s">
        <v>144</v>
      </c>
      <c r="E97" s="227" t="s">
        <v>19</v>
      </c>
      <c r="F97" s="228" t="s">
        <v>147</v>
      </c>
      <c r="G97" s="226"/>
      <c r="H97" s="227" t="s">
        <v>19</v>
      </c>
      <c r="I97" s="229"/>
      <c r="J97" s="226"/>
      <c r="K97" s="226"/>
      <c r="L97" s="230"/>
      <c r="M97" s="231"/>
      <c r="N97" s="232"/>
      <c r="O97" s="232"/>
      <c r="P97" s="232"/>
      <c r="Q97" s="232"/>
      <c r="R97" s="232"/>
      <c r="S97" s="232"/>
      <c r="T97" s="233"/>
      <c r="U97" s="12"/>
      <c r="V97" s="12"/>
      <c r="W97" s="12"/>
      <c r="X97" s="12"/>
      <c r="Y97" s="12"/>
      <c r="Z97" s="12"/>
      <c r="AA97" s="12"/>
      <c r="AB97" s="12"/>
      <c r="AC97" s="12"/>
      <c r="AD97" s="12"/>
      <c r="AE97" s="12"/>
      <c r="AT97" s="234" t="s">
        <v>144</v>
      </c>
      <c r="AU97" s="234" t="s">
        <v>80</v>
      </c>
      <c r="AV97" s="12" t="s">
        <v>80</v>
      </c>
      <c r="AW97" s="12" t="s">
        <v>35</v>
      </c>
      <c r="AX97" s="12" t="s">
        <v>74</v>
      </c>
      <c r="AY97" s="234" t="s">
        <v>124</v>
      </c>
    </row>
    <row r="98" s="12" customFormat="1">
      <c r="A98" s="12"/>
      <c r="B98" s="225"/>
      <c r="C98" s="226"/>
      <c r="D98" s="220" t="s">
        <v>144</v>
      </c>
      <c r="E98" s="227" t="s">
        <v>19</v>
      </c>
      <c r="F98" s="228" t="s">
        <v>148</v>
      </c>
      <c r="G98" s="226"/>
      <c r="H98" s="227" t="s">
        <v>19</v>
      </c>
      <c r="I98" s="229"/>
      <c r="J98" s="226"/>
      <c r="K98" s="226"/>
      <c r="L98" s="230"/>
      <c r="M98" s="231"/>
      <c r="N98" s="232"/>
      <c r="O98" s="232"/>
      <c r="P98" s="232"/>
      <c r="Q98" s="232"/>
      <c r="R98" s="232"/>
      <c r="S98" s="232"/>
      <c r="T98" s="233"/>
      <c r="U98" s="12"/>
      <c r="V98" s="12"/>
      <c r="W98" s="12"/>
      <c r="X98" s="12"/>
      <c r="Y98" s="12"/>
      <c r="Z98" s="12"/>
      <c r="AA98" s="12"/>
      <c r="AB98" s="12"/>
      <c r="AC98" s="12"/>
      <c r="AD98" s="12"/>
      <c r="AE98" s="12"/>
      <c r="AT98" s="234" t="s">
        <v>144</v>
      </c>
      <c r="AU98" s="234" t="s">
        <v>80</v>
      </c>
      <c r="AV98" s="12" t="s">
        <v>80</v>
      </c>
      <c r="AW98" s="12" t="s">
        <v>35</v>
      </c>
      <c r="AX98" s="12" t="s">
        <v>74</v>
      </c>
      <c r="AY98" s="234" t="s">
        <v>124</v>
      </c>
    </row>
    <row r="99" s="13" customFormat="1">
      <c r="A99" s="13"/>
      <c r="B99" s="235"/>
      <c r="C99" s="236"/>
      <c r="D99" s="220" t="s">
        <v>144</v>
      </c>
      <c r="E99" s="237" t="s">
        <v>19</v>
      </c>
      <c r="F99" s="238" t="s">
        <v>149</v>
      </c>
      <c r="G99" s="236"/>
      <c r="H99" s="239">
        <v>82</v>
      </c>
      <c r="I99" s="240"/>
      <c r="J99" s="236"/>
      <c r="K99" s="236"/>
      <c r="L99" s="241"/>
      <c r="M99" s="242"/>
      <c r="N99" s="243"/>
      <c r="O99" s="243"/>
      <c r="P99" s="243"/>
      <c r="Q99" s="243"/>
      <c r="R99" s="243"/>
      <c r="S99" s="243"/>
      <c r="T99" s="244"/>
      <c r="U99" s="13"/>
      <c r="V99" s="13"/>
      <c r="W99" s="13"/>
      <c r="X99" s="13"/>
      <c r="Y99" s="13"/>
      <c r="Z99" s="13"/>
      <c r="AA99" s="13"/>
      <c r="AB99" s="13"/>
      <c r="AC99" s="13"/>
      <c r="AD99" s="13"/>
      <c r="AE99" s="13"/>
      <c r="AT99" s="245" t="s">
        <v>144</v>
      </c>
      <c r="AU99" s="245" t="s">
        <v>80</v>
      </c>
      <c r="AV99" s="13" t="s">
        <v>82</v>
      </c>
      <c r="AW99" s="13" t="s">
        <v>35</v>
      </c>
      <c r="AX99" s="13" t="s">
        <v>74</v>
      </c>
      <c r="AY99" s="245" t="s">
        <v>124</v>
      </c>
    </row>
    <row r="100" s="12" customFormat="1">
      <c r="A100" s="12"/>
      <c r="B100" s="225"/>
      <c r="C100" s="226"/>
      <c r="D100" s="220" t="s">
        <v>144</v>
      </c>
      <c r="E100" s="227" t="s">
        <v>19</v>
      </c>
      <c r="F100" s="228" t="s">
        <v>150</v>
      </c>
      <c r="G100" s="226"/>
      <c r="H100" s="227" t="s">
        <v>19</v>
      </c>
      <c r="I100" s="229"/>
      <c r="J100" s="226"/>
      <c r="K100" s="226"/>
      <c r="L100" s="230"/>
      <c r="M100" s="231"/>
      <c r="N100" s="232"/>
      <c r="O100" s="232"/>
      <c r="P100" s="232"/>
      <c r="Q100" s="232"/>
      <c r="R100" s="232"/>
      <c r="S100" s="232"/>
      <c r="T100" s="233"/>
      <c r="U100" s="12"/>
      <c r="V100" s="12"/>
      <c r="W100" s="12"/>
      <c r="X100" s="12"/>
      <c r="Y100" s="12"/>
      <c r="Z100" s="12"/>
      <c r="AA100" s="12"/>
      <c r="AB100" s="12"/>
      <c r="AC100" s="12"/>
      <c r="AD100" s="12"/>
      <c r="AE100" s="12"/>
      <c r="AT100" s="234" t="s">
        <v>144</v>
      </c>
      <c r="AU100" s="234" t="s">
        <v>80</v>
      </c>
      <c r="AV100" s="12" t="s">
        <v>80</v>
      </c>
      <c r="AW100" s="12" t="s">
        <v>35</v>
      </c>
      <c r="AX100" s="12" t="s">
        <v>74</v>
      </c>
      <c r="AY100" s="234" t="s">
        <v>124</v>
      </c>
    </row>
    <row r="101" s="13" customFormat="1">
      <c r="A101" s="13"/>
      <c r="B101" s="235"/>
      <c r="C101" s="236"/>
      <c r="D101" s="220" t="s">
        <v>144</v>
      </c>
      <c r="E101" s="237" t="s">
        <v>19</v>
      </c>
      <c r="F101" s="238" t="s">
        <v>151</v>
      </c>
      <c r="G101" s="236"/>
      <c r="H101" s="239">
        <v>378</v>
      </c>
      <c r="I101" s="240"/>
      <c r="J101" s="236"/>
      <c r="K101" s="236"/>
      <c r="L101" s="241"/>
      <c r="M101" s="242"/>
      <c r="N101" s="243"/>
      <c r="O101" s="243"/>
      <c r="P101" s="243"/>
      <c r="Q101" s="243"/>
      <c r="R101" s="243"/>
      <c r="S101" s="243"/>
      <c r="T101" s="244"/>
      <c r="U101" s="13"/>
      <c r="V101" s="13"/>
      <c r="W101" s="13"/>
      <c r="X101" s="13"/>
      <c r="Y101" s="13"/>
      <c r="Z101" s="13"/>
      <c r="AA101" s="13"/>
      <c r="AB101" s="13"/>
      <c r="AC101" s="13"/>
      <c r="AD101" s="13"/>
      <c r="AE101" s="13"/>
      <c r="AT101" s="245" t="s">
        <v>144</v>
      </c>
      <c r="AU101" s="245" t="s">
        <v>80</v>
      </c>
      <c r="AV101" s="13" t="s">
        <v>82</v>
      </c>
      <c r="AW101" s="13" t="s">
        <v>35</v>
      </c>
      <c r="AX101" s="13" t="s">
        <v>74</v>
      </c>
      <c r="AY101" s="245" t="s">
        <v>124</v>
      </c>
    </row>
    <row r="102" s="12" customFormat="1">
      <c r="A102" s="12"/>
      <c r="B102" s="225"/>
      <c r="C102" s="226"/>
      <c r="D102" s="220" t="s">
        <v>144</v>
      </c>
      <c r="E102" s="227" t="s">
        <v>19</v>
      </c>
      <c r="F102" s="228" t="s">
        <v>152</v>
      </c>
      <c r="G102" s="226"/>
      <c r="H102" s="227" t="s">
        <v>19</v>
      </c>
      <c r="I102" s="229"/>
      <c r="J102" s="226"/>
      <c r="K102" s="226"/>
      <c r="L102" s="230"/>
      <c r="M102" s="231"/>
      <c r="N102" s="232"/>
      <c r="O102" s="232"/>
      <c r="P102" s="232"/>
      <c r="Q102" s="232"/>
      <c r="R102" s="232"/>
      <c r="S102" s="232"/>
      <c r="T102" s="233"/>
      <c r="U102" s="12"/>
      <c r="V102" s="12"/>
      <c r="W102" s="12"/>
      <c r="X102" s="12"/>
      <c r="Y102" s="12"/>
      <c r="Z102" s="12"/>
      <c r="AA102" s="12"/>
      <c r="AB102" s="12"/>
      <c r="AC102" s="12"/>
      <c r="AD102" s="12"/>
      <c r="AE102" s="12"/>
      <c r="AT102" s="234" t="s">
        <v>144</v>
      </c>
      <c r="AU102" s="234" t="s">
        <v>80</v>
      </c>
      <c r="AV102" s="12" t="s">
        <v>80</v>
      </c>
      <c r="AW102" s="12" t="s">
        <v>35</v>
      </c>
      <c r="AX102" s="12" t="s">
        <v>74</v>
      </c>
      <c r="AY102" s="234" t="s">
        <v>124</v>
      </c>
    </row>
    <row r="103" s="13" customFormat="1">
      <c r="A103" s="13"/>
      <c r="B103" s="235"/>
      <c r="C103" s="236"/>
      <c r="D103" s="220" t="s">
        <v>144</v>
      </c>
      <c r="E103" s="237" t="s">
        <v>19</v>
      </c>
      <c r="F103" s="238" t="s">
        <v>153</v>
      </c>
      <c r="G103" s="236"/>
      <c r="H103" s="239">
        <v>80</v>
      </c>
      <c r="I103" s="240"/>
      <c r="J103" s="236"/>
      <c r="K103" s="236"/>
      <c r="L103" s="241"/>
      <c r="M103" s="242"/>
      <c r="N103" s="243"/>
      <c r="O103" s="243"/>
      <c r="P103" s="243"/>
      <c r="Q103" s="243"/>
      <c r="R103" s="243"/>
      <c r="S103" s="243"/>
      <c r="T103" s="244"/>
      <c r="U103" s="13"/>
      <c r="V103" s="13"/>
      <c r="W103" s="13"/>
      <c r="X103" s="13"/>
      <c r="Y103" s="13"/>
      <c r="Z103" s="13"/>
      <c r="AA103" s="13"/>
      <c r="AB103" s="13"/>
      <c r="AC103" s="13"/>
      <c r="AD103" s="13"/>
      <c r="AE103" s="13"/>
      <c r="AT103" s="245" t="s">
        <v>144</v>
      </c>
      <c r="AU103" s="245" t="s">
        <v>80</v>
      </c>
      <c r="AV103" s="13" t="s">
        <v>82</v>
      </c>
      <c r="AW103" s="13" t="s">
        <v>35</v>
      </c>
      <c r="AX103" s="13" t="s">
        <v>74</v>
      </c>
      <c r="AY103" s="245" t="s">
        <v>124</v>
      </c>
    </row>
    <row r="104" s="12" customFormat="1">
      <c r="A104" s="12"/>
      <c r="B104" s="225"/>
      <c r="C104" s="226"/>
      <c r="D104" s="220" t="s">
        <v>144</v>
      </c>
      <c r="E104" s="227" t="s">
        <v>19</v>
      </c>
      <c r="F104" s="228" t="s">
        <v>154</v>
      </c>
      <c r="G104" s="226"/>
      <c r="H104" s="227" t="s">
        <v>19</v>
      </c>
      <c r="I104" s="229"/>
      <c r="J104" s="226"/>
      <c r="K104" s="226"/>
      <c r="L104" s="230"/>
      <c r="M104" s="231"/>
      <c r="N104" s="232"/>
      <c r="O104" s="232"/>
      <c r="P104" s="232"/>
      <c r="Q104" s="232"/>
      <c r="R104" s="232"/>
      <c r="S104" s="232"/>
      <c r="T104" s="233"/>
      <c r="U104" s="12"/>
      <c r="V104" s="12"/>
      <c r="W104" s="12"/>
      <c r="X104" s="12"/>
      <c r="Y104" s="12"/>
      <c r="Z104" s="12"/>
      <c r="AA104" s="12"/>
      <c r="AB104" s="12"/>
      <c r="AC104" s="12"/>
      <c r="AD104" s="12"/>
      <c r="AE104" s="12"/>
      <c r="AT104" s="234" t="s">
        <v>144</v>
      </c>
      <c r="AU104" s="234" t="s">
        <v>80</v>
      </c>
      <c r="AV104" s="12" t="s">
        <v>80</v>
      </c>
      <c r="AW104" s="12" t="s">
        <v>35</v>
      </c>
      <c r="AX104" s="12" t="s">
        <v>74</v>
      </c>
      <c r="AY104" s="234" t="s">
        <v>124</v>
      </c>
    </row>
    <row r="105" s="13" customFormat="1">
      <c r="A105" s="13"/>
      <c r="B105" s="235"/>
      <c r="C105" s="236"/>
      <c r="D105" s="220" t="s">
        <v>144</v>
      </c>
      <c r="E105" s="237" t="s">
        <v>19</v>
      </c>
      <c r="F105" s="238" t="s">
        <v>155</v>
      </c>
      <c r="G105" s="236"/>
      <c r="H105" s="239">
        <v>286</v>
      </c>
      <c r="I105" s="240"/>
      <c r="J105" s="236"/>
      <c r="K105" s="236"/>
      <c r="L105" s="241"/>
      <c r="M105" s="242"/>
      <c r="N105" s="243"/>
      <c r="O105" s="243"/>
      <c r="P105" s="243"/>
      <c r="Q105" s="243"/>
      <c r="R105" s="243"/>
      <c r="S105" s="243"/>
      <c r="T105" s="244"/>
      <c r="U105" s="13"/>
      <c r="V105" s="13"/>
      <c r="W105" s="13"/>
      <c r="X105" s="13"/>
      <c r="Y105" s="13"/>
      <c r="Z105" s="13"/>
      <c r="AA105" s="13"/>
      <c r="AB105" s="13"/>
      <c r="AC105" s="13"/>
      <c r="AD105" s="13"/>
      <c r="AE105" s="13"/>
      <c r="AT105" s="245" t="s">
        <v>144</v>
      </c>
      <c r="AU105" s="245" t="s">
        <v>80</v>
      </c>
      <c r="AV105" s="13" t="s">
        <v>82</v>
      </c>
      <c r="AW105" s="13" t="s">
        <v>35</v>
      </c>
      <c r="AX105" s="13" t="s">
        <v>74</v>
      </c>
      <c r="AY105" s="245" t="s">
        <v>124</v>
      </c>
    </row>
    <row r="106" s="14" customFormat="1">
      <c r="A106" s="14"/>
      <c r="B106" s="246"/>
      <c r="C106" s="247"/>
      <c r="D106" s="220" t="s">
        <v>144</v>
      </c>
      <c r="E106" s="248" t="s">
        <v>19</v>
      </c>
      <c r="F106" s="249" t="s">
        <v>156</v>
      </c>
      <c r="G106" s="247"/>
      <c r="H106" s="250">
        <v>1261</v>
      </c>
      <c r="I106" s="251"/>
      <c r="J106" s="247"/>
      <c r="K106" s="247"/>
      <c r="L106" s="252"/>
      <c r="M106" s="253"/>
      <c r="N106" s="254"/>
      <c r="O106" s="254"/>
      <c r="P106" s="254"/>
      <c r="Q106" s="254"/>
      <c r="R106" s="254"/>
      <c r="S106" s="254"/>
      <c r="T106" s="255"/>
      <c r="U106" s="14"/>
      <c r="V106" s="14"/>
      <c r="W106" s="14"/>
      <c r="X106" s="14"/>
      <c r="Y106" s="14"/>
      <c r="Z106" s="14"/>
      <c r="AA106" s="14"/>
      <c r="AB106" s="14"/>
      <c r="AC106" s="14"/>
      <c r="AD106" s="14"/>
      <c r="AE106" s="14"/>
      <c r="AT106" s="256" t="s">
        <v>144</v>
      </c>
      <c r="AU106" s="256" t="s">
        <v>80</v>
      </c>
      <c r="AV106" s="14" t="s">
        <v>127</v>
      </c>
      <c r="AW106" s="14" t="s">
        <v>35</v>
      </c>
      <c r="AX106" s="14" t="s">
        <v>80</v>
      </c>
      <c r="AY106" s="256" t="s">
        <v>124</v>
      </c>
    </row>
    <row r="107" s="2" customFormat="1" ht="24.15" customHeight="1">
      <c r="A107" s="40"/>
      <c r="B107" s="41"/>
      <c r="C107" s="207" t="s">
        <v>127</v>
      </c>
      <c r="D107" s="207" t="s">
        <v>128</v>
      </c>
      <c r="E107" s="208" t="s">
        <v>157</v>
      </c>
      <c r="F107" s="209" t="s">
        <v>158</v>
      </c>
      <c r="G107" s="210" t="s">
        <v>131</v>
      </c>
      <c r="H107" s="211">
        <v>1</v>
      </c>
      <c r="I107" s="212"/>
      <c r="J107" s="213">
        <f>ROUND(I107*H107,2)</f>
        <v>0</v>
      </c>
      <c r="K107" s="209" t="s">
        <v>132</v>
      </c>
      <c r="L107" s="46"/>
      <c r="M107" s="214" t="s">
        <v>19</v>
      </c>
      <c r="N107" s="215" t="s">
        <v>45</v>
      </c>
      <c r="O107" s="86"/>
      <c r="P107" s="216">
        <f>O107*H107</f>
        <v>0</v>
      </c>
      <c r="Q107" s="216">
        <v>0</v>
      </c>
      <c r="R107" s="216">
        <f>Q107*H107</f>
        <v>0</v>
      </c>
      <c r="S107" s="216">
        <v>0</v>
      </c>
      <c r="T107" s="217">
        <f>S107*H107</f>
        <v>0</v>
      </c>
      <c r="U107" s="40"/>
      <c r="V107" s="40"/>
      <c r="W107" s="40"/>
      <c r="X107" s="40"/>
      <c r="Y107" s="40"/>
      <c r="Z107" s="40"/>
      <c r="AA107" s="40"/>
      <c r="AB107" s="40"/>
      <c r="AC107" s="40"/>
      <c r="AD107" s="40"/>
      <c r="AE107" s="40"/>
      <c r="AR107" s="218" t="s">
        <v>80</v>
      </c>
      <c r="AT107" s="218" t="s">
        <v>128</v>
      </c>
      <c r="AU107" s="218" t="s">
        <v>80</v>
      </c>
      <c r="AY107" s="19" t="s">
        <v>124</v>
      </c>
      <c r="BE107" s="219">
        <f>IF(N107="základní",J107,0)</f>
        <v>0</v>
      </c>
      <c r="BF107" s="219">
        <f>IF(N107="snížená",J107,0)</f>
        <v>0</v>
      </c>
      <c r="BG107" s="219">
        <f>IF(N107="zákl. přenesená",J107,0)</f>
        <v>0</v>
      </c>
      <c r="BH107" s="219">
        <f>IF(N107="sníž. přenesená",J107,0)</f>
        <v>0</v>
      </c>
      <c r="BI107" s="219">
        <f>IF(N107="nulová",J107,0)</f>
        <v>0</v>
      </c>
      <c r="BJ107" s="19" t="s">
        <v>80</v>
      </c>
      <c r="BK107" s="219">
        <f>ROUND(I107*H107,2)</f>
        <v>0</v>
      </c>
      <c r="BL107" s="19" t="s">
        <v>80</v>
      </c>
      <c r="BM107" s="218" t="s">
        <v>159</v>
      </c>
    </row>
    <row r="108" s="2" customFormat="1">
      <c r="A108" s="40"/>
      <c r="B108" s="41"/>
      <c r="C108" s="42"/>
      <c r="D108" s="220" t="s">
        <v>134</v>
      </c>
      <c r="E108" s="42"/>
      <c r="F108" s="221" t="s">
        <v>160</v>
      </c>
      <c r="G108" s="42"/>
      <c r="H108" s="42"/>
      <c r="I108" s="222"/>
      <c r="J108" s="42"/>
      <c r="K108" s="42"/>
      <c r="L108" s="46"/>
      <c r="M108" s="223"/>
      <c r="N108" s="224"/>
      <c r="O108" s="86"/>
      <c r="P108" s="86"/>
      <c r="Q108" s="86"/>
      <c r="R108" s="86"/>
      <c r="S108" s="86"/>
      <c r="T108" s="87"/>
      <c r="U108" s="40"/>
      <c r="V108" s="40"/>
      <c r="W108" s="40"/>
      <c r="X108" s="40"/>
      <c r="Y108" s="40"/>
      <c r="Z108" s="40"/>
      <c r="AA108" s="40"/>
      <c r="AB108" s="40"/>
      <c r="AC108" s="40"/>
      <c r="AD108" s="40"/>
      <c r="AE108" s="40"/>
      <c r="AT108" s="19" t="s">
        <v>134</v>
      </c>
      <c r="AU108" s="19" t="s">
        <v>80</v>
      </c>
    </row>
    <row r="109" s="2" customFormat="1" ht="24.15" customHeight="1">
      <c r="A109" s="40"/>
      <c r="B109" s="41"/>
      <c r="C109" s="207" t="s">
        <v>161</v>
      </c>
      <c r="D109" s="207" t="s">
        <v>128</v>
      </c>
      <c r="E109" s="208" t="s">
        <v>162</v>
      </c>
      <c r="F109" s="209" t="s">
        <v>163</v>
      </c>
      <c r="G109" s="210" t="s">
        <v>131</v>
      </c>
      <c r="H109" s="211">
        <v>2</v>
      </c>
      <c r="I109" s="212"/>
      <c r="J109" s="213">
        <f>ROUND(I109*H109,2)</f>
        <v>0</v>
      </c>
      <c r="K109" s="209" t="s">
        <v>132</v>
      </c>
      <c r="L109" s="46"/>
      <c r="M109" s="214" t="s">
        <v>19</v>
      </c>
      <c r="N109" s="215" t="s">
        <v>45</v>
      </c>
      <c r="O109" s="86"/>
      <c r="P109" s="216">
        <f>O109*H109</f>
        <v>0</v>
      </c>
      <c r="Q109" s="216">
        <v>0</v>
      </c>
      <c r="R109" s="216">
        <f>Q109*H109</f>
        <v>0</v>
      </c>
      <c r="S109" s="216">
        <v>0</v>
      </c>
      <c r="T109" s="217">
        <f>S109*H109</f>
        <v>0</v>
      </c>
      <c r="U109" s="40"/>
      <c r="V109" s="40"/>
      <c r="W109" s="40"/>
      <c r="X109" s="40"/>
      <c r="Y109" s="40"/>
      <c r="Z109" s="40"/>
      <c r="AA109" s="40"/>
      <c r="AB109" s="40"/>
      <c r="AC109" s="40"/>
      <c r="AD109" s="40"/>
      <c r="AE109" s="40"/>
      <c r="AR109" s="218" t="s">
        <v>80</v>
      </c>
      <c r="AT109" s="218" t="s">
        <v>128</v>
      </c>
      <c r="AU109" s="218" t="s">
        <v>80</v>
      </c>
      <c r="AY109" s="19" t="s">
        <v>124</v>
      </c>
      <c r="BE109" s="219">
        <f>IF(N109="základní",J109,0)</f>
        <v>0</v>
      </c>
      <c r="BF109" s="219">
        <f>IF(N109="snížená",J109,0)</f>
        <v>0</v>
      </c>
      <c r="BG109" s="219">
        <f>IF(N109="zákl. přenesená",J109,0)</f>
        <v>0</v>
      </c>
      <c r="BH109" s="219">
        <f>IF(N109="sníž. přenesená",J109,0)</f>
        <v>0</v>
      </c>
      <c r="BI109" s="219">
        <f>IF(N109="nulová",J109,0)</f>
        <v>0</v>
      </c>
      <c r="BJ109" s="19" t="s">
        <v>80</v>
      </c>
      <c r="BK109" s="219">
        <f>ROUND(I109*H109,2)</f>
        <v>0</v>
      </c>
      <c r="BL109" s="19" t="s">
        <v>80</v>
      </c>
      <c r="BM109" s="218" t="s">
        <v>164</v>
      </c>
    </row>
    <row r="110" s="2" customFormat="1">
      <c r="A110" s="40"/>
      <c r="B110" s="41"/>
      <c r="C110" s="42"/>
      <c r="D110" s="220" t="s">
        <v>134</v>
      </c>
      <c r="E110" s="42"/>
      <c r="F110" s="221" t="s">
        <v>165</v>
      </c>
      <c r="G110" s="42"/>
      <c r="H110" s="42"/>
      <c r="I110" s="222"/>
      <c r="J110" s="42"/>
      <c r="K110" s="42"/>
      <c r="L110" s="46"/>
      <c r="M110" s="223"/>
      <c r="N110" s="224"/>
      <c r="O110" s="86"/>
      <c r="P110" s="86"/>
      <c r="Q110" s="86"/>
      <c r="R110" s="86"/>
      <c r="S110" s="86"/>
      <c r="T110" s="87"/>
      <c r="U110" s="40"/>
      <c r="V110" s="40"/>
      <c r="W110" s="40"/>
      <c r="X110" s="40"/>
      <c r="Y110" s="40"/>
      <c r="Z110" s="40"/>
      <c r="AA110" s="40"/>
      <c r="AB110" s="40"/>
      <c r="AC110" s="40"/>
      <c r="AD110" s="40"/>
      <c r="AE110" s="40"/>
      <c r="AT110" s="19" t="s">
        <v>134</v>
      </c>
      <c r="AU110" s="19" t="s">
        <v>80</v>
      </c>
    </row>
    <row r="111" s="2" customFormat="1" ht="37.8" customHeight="1">
      <c r="A111" s="40"/>
      <c r="B111" s="41"/>
      <c r="C111" s="257" t="s">
        <v>166</v>
      </c>
      <c r="D111" s="257" t="s">
        <v>121</v>
      </c>
      <c r="E111" s="258" t="s">
        <v>167</v>
      </c>
      <c r="F111" s="259" t="s">
        <v>168</v>
      </c>
      <c r="G111" s="260" t="s">
        <v>131</v>
      </c>
      <c r="H111" s="261">
        <v>6</v>
      </c>
      <c r="I111" s="262"/>
      <c r="J111" s="263">
        <f>ROUND(I111*H111,2)</f>
        <v>0</v>
      </c>
      <c r="K111" s="259" t="s">
        <v>169</v>
      </c>
      <c r="L111" s="264"/>
      <c r="M111" s="265" t="s">
        <v>19</v>
      </c>
      <c r="N111" s="266" t="s">
        <v>45</v>
      </c>
      <c r="O111" s="86"/>
      <c r="P111" s="216">
        <f>O111*H111</f>
        <v>0</v>
      </c>
      <c r="Q111" s="216">
        <v>0</v>
      </c>
      <c r="R111" s="216">
        <f>Q111*H111</f>
        <v>0</v>
      </c>
      <c r="S111" s="216">
        <v>0</v>
      </c>
      <c r="T111" s="217">
        <f>S111*H111</f>
        <v>0</v>
      </c>
      <c r="U111" s="40"/>
      <c r="V111" s="40"/>
      <c r="W111" s="40"/>
      <c r="X111" s="40"/>
      <c r="Y111" s="40"/>
      <c r="Z111" s="40"/>
      <c r="AA111" s="40"/>
      <c r="AB111" s="40"/>
      <c r="AC111" s="40"/>
      <c r="AD111" s="40"/>
      <c r="AE111" s="40"/>
      <c r="AR111" s="218" t="s">
        <v>82</v>
      </c>
      <c r="AT111" s="218" t="s">
        <v>121</v>
      </c>
      <c r="AU111" s="218" t="s">
        <v>80</v>
      </c>
      <c r="AY111" s="19" t="s">
        <v>124</v>
      </c>
      <c r="BE111" s="219">
        <f>IF(N111="základní",J111,0)</f>
        <v>0</v>
      </c>
      <c r="BF111" s="219">
        <f>IF(N111="snížená",J111,0)</f>
        <v>0</v>
      </c>
      <c r="BG111" s="219">
        <f>IF(N111="zákl. přenesená",J111,0)</f>
        <v>0</v>
      </c>
      <c r="BH111" s="219">
        <f>IF(N111="sníž. přenesená",J111,0)</f>
        <v>0</v>
      </c>
      <c r="BI111" s="219">
        <f>IF(N111="nulová",J111,0)</f>
        <v>0</v>
      </c>
      <c r="BJ111" s="19" t="s">
        <v>80</v>
      </c>
      <c r="BK111" s="219">
        <f>ROUND(I111*H111,2)</f>
        <v>0</v>
      </c>
      <c r="BL111" s="19" t="s">
        <v>80</v>
      </c>
      <c r="BM111" s="218" t="s">
        <v>170</v>
      </c>
    </row>
    <row r="112" s="2" customFormat="1">
      <c r="A112" s="40"/>
      <c r="B112" s="41"/>
      <c r="C112" s="42"/>
      <c r="D112" s="220" t="s">
        <v>134</v>
      </c>
      <c r="E112" s="42"/>
      <c r="F112" s="221" t="s">
        <v>171</v>
      </c>
      <c r="G112" s="42"/>
      <c r="H112" s="42"/>
      <c r="I112" s="222"/>
      <c r="J112" s="42"/>
      <c r="K112" s="42"/>
      <c r="L112" s="46"/>
      <c r="M112" s="223"/>
      <c r="N112" s="224"/>
      <c r="O112" s="86"/>
      <c r="P112" s="86"/>
      <c r="Q112" s="86"/>
      <c r="R112" s="86"/>
      <c r="S112" s="86"/>
      <c r="T112" s="87"/>
      <c r="U112" s="40"/>
      <c r="V112" s="40"/>
      <c r="W112" s="40"/>
      <c r="X112" s="40"/>
      <c r="Y112" s="40"/>
      <c r="Z112" s="40"/>
      <c r="AA112" s="40"/>
      <c r="AB112" s="40"/>
      <c r="AC112" s="40"/>
      <c r="AD112" s="40"/>
      <c r="AE112" s="40"/>
      <c r="AT112" s="19" t="s">
        <v>134</v>
      </c>
      <c r="AU112" s="19" t="s">
        <v>80</v>
      </c>
    </row>
    <row r="113" s="2" customFormat="1" ht="37.8" customHeight="1">
      <c r="A113" s="40"/>
      <c r="B113" s="41"/>
      <c r="C113" s="257" t="s">
        <v>172</v>
      </c>
      <c r="D113" s="257" t="s">
        <v>121</v>
      </c>
      <c r="E113" s="258" t="s">
        <v>173</v>
      </c>
      <c r="F113" s="259" t="s">
        <v>174</v>
      </c>
      <c r="G113" s="260" t="s">
        <v>131</v>
      </c>
      <c r="H113" s="261">
        <v>10</v>
      </c>
      <c r="I113" s="262"/>
      <c r="J113" s="263">
        <f>ROUND(I113*H113,2)</f>
        <v>0</v>
      </c>
      <c r="K113" s="259" t="s">
        <v>169</v>
      </c>
      <c r="L113" s="264"/>
      <c r="M113" s="265" t="s">
        <v>19</v>
      </c>
      <c r="N113" s="266" t="s">
        <v>45</v>
      </c>
      <c r="O113" s="86"/>
      <c r="P113" s="216">
        <f>O113*H113</f>
        <v>0</v>
      </c>
      <c r="Q113" s="216">
        <v>0</v>
      </c>
      <c r="R113" s="216">
        <f>Q113*H113</f>
        <v>0</v>
      </c>
      <c r="S113" s="216">
        <v>0</v>
      </c>
      <c r="T113" s="217">
        <f>S113*H113</f>
        <v>0</v>
      </c>
      <c r="U113" s="40"/>
      <c r="V113" s="40"/>
      <c r="W113" s="40"/>
      <c r="X113" s="40"/>
      <c r="Y113" s="40"/>
      <c r="Z113" s="40"/>
      <c r="AA113" s="40"/>
      <c r="AB113" s="40"/>
      <c r="AC113" s="40"/>
      <c r="AD113" s="40"/>
      <c r="AE113" s="40"/>
      <c r="AR113" s="218" t="s">
        <v>175</v>
      </c>
      <c r="AT113" s="218" t="s">
        <v>121</v>
      </c>
      <c r="AU113" s="218" t="s">
        <v>80</v>
      </c>
      <c r="AY113" s="19" t="s">
        <v>124</v>
      </c>
      <c r="BE113" s="219">
        <f>IF(N113="základní",J113,0)</f>
        <v>0</v>
      </c>
      <c r="BF113" s="219">
        <f>IF(N113="snížená",J113,0)</f>
        <v>0</v>
      </c>
      <c r="BG113" s="219">
        <f>IF(N113="zákl. přenesená",J113,0)</f>
        <v>0</v>
      </c>
      <c r="BH113" s="219">
        <f>IF(N113="sníž. přenesená",J113,0)</f>
        <v>0</v>
      </c>
      <c r="BI113" s="219">
        <f>IF(N113="nulová",J113,0)</f>
        <v>0</v>
      </c>
      <c r="BJ113" s="19" t="s">
        <v>80</v>
      </c>
      <c r="BK113" s="219">
        <f>ROUND(I113*H113,2)</f>
        <v>0</v>
      </c>
      <c r="BL113" s="19" t="s">
        <v>175</v>
      </c>
      <c r="BM113" s="218" t="s">
        <v>176</v>
      </c>
    </row>
    <row r="114" s="2" customFormat="1">
      <c r="A114" s="40"/>
      <c r="B114" s="41"/>
      <c r="C114" s="42"/>
      <c r="D114" s="220" t="s">
        <v>134</v>
      </c>
      <c r="E114" s="42"/>
      <c r="F114" s="221" t="s">
        <v>177</v>
      </c>
      <c r="G114" s="42"/>
      <c r="H114" s="42"/>
      <c r="I114" s="222"/>
      <c r="J114" s="42"/>
      <c r="K114" s="42"/>
      <c r="L114" s="46"/>
      <c r="M114" s="223"/>
      <c r="N114" s="224"/>
      <c r="O114" s="86"/>
      <c r="P114" s="86"/>
      <c r="Q114" s="86"/>
      <c r="R114" s="86"/>
      <c r="S114" s="86"/>
      <c r="T114" s="87"/>
      <c r="U114" s="40"/>
      <c r="V114" s="40"/>
      <c r="W114" s="40"/>
      <c r="X114" s="40"/>
      <c r="Y114" s="40"/>
      <c r="Z114" s="40"/>
      <c r="AA114" s="40"/>
      <c r="AB114" s="40"/>
      <c r="AC114" s="40"/>
      <c r="AD114" s="40"/>
      <c r="AE114" s="40"/>
      <c r="AT114" s="19" t="s">
        <v>134</v>
      </c>
      <c r="AU114" s="19" t="s">
        <v>80</v>
      </c>
    </row>
    <row r="115" s="2" customFormat="1" ht="37.8" customHeight="1">
      <c r="A115" s="40"/>
      <c r="B115" s="41"/>
      <c r="C115" s="207" t="s">
        <v>178</v>
      </c>
      <c r="D115" s="207" t="s">
        <v>128</v>
      </c>
      <c r="E115" s="208" t="s">
        <v>179</v>
      </c>
      <c r="F115" s="209" t="s">
        <v>180</v>
      </c>
      <c r="G115" s="210" t="s">
        <v>131</v>
      </c>
      <c r="H115" s="211">
        <v>16</v>
      </c>
      <c r="I115" s="212"/>
      <c r="J115" s="213">
        <f>ROUND(I115*H115,2)</f>
        <v>0</v>
      </c>
      <c r="K115" s="209" t="s">
        <v>132</v>
      </c>
      <c r="L115" s="46"/>
      <c r="M115" s="214" t="s">
        <v>19</v>
      </c>
      <c r="N115" s="215" t="s">
        <v>45</v>
      </c>
      <c r="O115" s="86"/>
      <c r="P115" s="216">
        <f>O115*H115</f>
        <v>0</v>
      </c>
      <c r="Q115" s="216">
        <v>0</v>
      </c>
      <c r="R115" s="216">
        <f>Q115*H115</f>
        <v>0</v>
      </c>
      <c r="S115" s="216">
        <v>0</v>
      </c>
      <c r="T115" s="217">
        <f>S115*H115</f>
        <v>0</v>
      </c>
      <c r="U115" s="40"/>
      <c r="V115" s="40"/>
      <c r="W115" s="40"/>
      <c r="X115" s="40"/>
      <c r="Y115" s="40"/>
      <c r="Z115" s="40"/>
      <c r="AA115" s="40"/>
      <c r="AB115" s="40"/>
      <c r="AC115" s="40"/>
      <c r="AD115" s="40"/>
      <c r="AE115" s="40"/>
      <c r="AR115" s="218" t="s">
        <v>80</v>
      </c>
      <c r="AT115" s="218" t="s">
        <v>128</v>
      </c>
      <c r="AU115" s="218" t="s">
        <v>80</v>
      </c>
      <c r="AY115" s="19" t="s">
        <v>124</v>
      </c>
      <c r="BE115" s="219">
        <f>IF(N115="základní",J115,0)</f>
        <v>0</v>
      </c>
      <c r="BF115" s="219">
        <f>IF(N115="snížená",J115,0)</f>
        <v>0</v>
      </c>
      <c r="BG115" s="219">
        <f>IF(N115="zákl. přenesená",J115,0)</f>
        <v>0</v>
      </c>
      <c r="BH115" s="219">
        <f>IF(N115="sníž. přenesená",J115,0)</f>
        <v>0</v>
      </c>
      <c r="BI115" s="219">
        <f>IF(N115="nulová",J115,0)</f>
        <v>0</v>
      </c>
      <c r="BJ115" s="19" t="s">
        <v>80</v>
      </c>
      <c r="BK115" s="219">
        <f>ROUND(I115*H115,2)</f>
        <v>0</v>
      </c>
      <c r="BL115" s="19" t="s">
        <v>80</v>
      </c>
      <c r="BM115" s="218" t="s">
        <v>181</v>
      </c>
    </row>
    <row r="116" s="2" customFormat="1">
      <c r="A116" s="40"/>
      <c r="B116" s="41"/>
      <c r="C116" s="42"/>
      <c r="D116" s="220" t="s">
        <v>134</v>
      </c>
      <c r="E116" s="42"/>
      <c r="F116" s="221" t="s">
        <v>182</v>
      </c>
      <c r="G116" s="42"/>
      <c r="H116" s="42"/>
      <c r="I116" s="222"/>
      <c r="J116" s="42"/>
      <c r="K116" s="42"/>
      <c r="L116" s="46"/>
      <c r="M116" s="223"/>
      <c r="N116" s="224"/>
      <c r="O116" s="86"/>
      <c r="P116" s="86"/>
      <c r="Q116" s="86"/>
      <c r="R116" s="86"/>
      <c r="S116" s="86"/>
      <c r="T116" s="87"/>
      <c r="U116" s="40"/>
      <c r="V116" s="40"/>
      <c r="W116" s="40"/>
      <c r="X116" s="40"/>
      <c r="Y116" s="40"/>
      <c r="Z116" s="40"/>
      <c r="AA116" s="40"/>
      <c r="AB116" s="40"/>
      <c r="AC116" s="40"/>
      <c r="AD116" s="40"/>
      <c r="AE116" s="40"/>
      <c r="AT116" s="19" t="s">
        <v>134</v>
      </c>
      <c r="AU116" s="19" t="s">
        <v>80</v>
      </c>
    </row>
    <row r="117" s="2" customFormat="1" ht="37.8" customHeight="1">
      <c r="A117" s="40"/>
      <c r="B117" s="41"/>
      <c r="C117" s="257" t="s">
        <v>183</v>
      </c>
      <c r="D117" s="257" t="s">
        <v>121</v>
      </c>
      <c r="E117" s="258" t="s">
        <v>184</v>
      </c>
      <c r="F117" s="259" t="s">
        <v>185</v>
      </c>
      <c r="G117" s="260" t="s">
        <v>131</v>
      </c>
      <c r="H117" s="261">
        <v>3</v>
      </c>
      <c r="I117" s="262"/>
      <c r="J117" s="263">
        <f>ROUND(I117*H117,2)</f>
        <v>0</v>
      </c>
      <c r="K117" s="259" t="s">
        <v>169</v>
      </c>
      <c r="L117" s="264"/>
      <c r="M117" s="265" t="s">
        <v>19</v>
      </c>
      <c r="N117" s="266" t="s">
        <v>45</v>
      </c>
      <c r="O117" s="86"/>
      <c r="P117" s="216">
        <f>O117*H117</f>
        <v>0</v>
      </c>
      <c r="Q117" s="216">
        <v>0</v>
      </c>
      <c r="R117" s="216">
        <f>Q117*H117</f>
        <v>0</v>
      </c>
      <c r="S117" s="216">
        <v>0</v>
      </c>
      <c r="T117" s="217">
        <f>S117*H117</f>
        <v>0</v>
      </c>
      <c r="U117" s="40"/>
      <c r="V117" s="40"/>
      <c r="W117" s="40"/>
      <c r="X117" s="40"/>
      <c r="Y117" s="40"/>
      <c r="Z117" s="40"/>
      <c r="AA117" s="40"/>
      <c r="AB117" s="40"/>
      <c r="AC117" s="40"/>
      <c r="AD117" s="40"/>
      <c r="AE117" s="40"/>
      <c r="AR117" s="218" t="s">
        <v>82</v>
      </c>
      <c r="AT117" s="218" t="s">
        <v>121</v>
      </c>
      <c r="AU117" s="218" t="s">
        <v>80</v>
      </c>
      <c r="AY117" s="19" t="s">
        <v>124</v>
      </c>
      <c r="BE117" s="219">
        <f>IF(N117="základní",J117,0)</f>
        <v>0</v>
      </c>
      <c r="BF117" s="219">
        <f>IF(N117="snížená",J117,0)</f>
        <v>0</v>
      </c>
      <c r="BG117" s="219">
        <f>IF(N117="zákl. přenesená",J117,0)</f>
        <v>0</v>
      </c>
      <c r="BH117" s="219">
        <f>IF(N117="sníž. přenesená",J117,0)</f>
        <v>0</v>
      </c>
      <c r="BI117" s="219">
        <f>IF(N117="nulová",J117,0)</f>
        <v>0</v>
      </c>
      <c r="BJ117" s="19" t="s">
        <v>80</v>
      </c>
      <c r="BK117" s="219">
        <f>ROUND(I117*H117,2)</f>
        <v>0</v>
      </c>
      <c r="BL117" s="19" t="s">
        <v>80</v>
      </c>
      <c r="BM117" s="218" t="s">
        <v>186</v>
      </c>
    </row>
    <row r="118" s="2" customFormat="1">
      <c r="A118" s="40"/>
      <c r="B118" s="41"/>
      <c r="C118" s="42"/>
      <c r="D118" s="220" t="s">
        <v>134</v>
      </c>
      <c r="E118" s="42"/>
      <c r="F118" s="221" t="s">
        <v>187</v>
      </c>
      <c r="G118" s="42"/>
      <c r="H118" s="42"/>
      <c r="I118" s="222"/>
      <c r="J118" s="42"/>
      <c r="K118" s="42"/>
      <c r="L118" s="46"/>
      <c r="M118" s="223"/>
      <c r="N118" s="224"/>
      <c r="O118" s="86"/>
      <c r="P118" s="86"/>
      <c r="Q118" s="86"/>
      <c r="R118" s="86"/>
      <c r="S118" s="86"/>
      <c r="T118" s="87"/>
      <c r="U118" s="40"/>
      <c r="V118" s="40"/>
      <c r="W118" s="40"/>
      <c r="X118" s="40"/>
      <c r="Y118" s="40"/>
      <c r="Z118" s="40"/>
      <c r="AA118" s="40"/>
      <c r="AB118" s="40"/>
      <c r="AC118" s="40"/>
      <c r="AD118" s="40"/>
      <c r="AE118" s="40"/>
      <c r="AT118" s="19" t="s">
        <v>134</v>
      </c>
      <c r="AU118" s="19" t="s">
        <v>80</v>
      </c>
    </row>
    <row r="119" s="2" customFormat="1" ht="55.5" customHeight="1">
      <c r="A119" s="40"/>
      <c r="B119" s="41"/>
      <c r="C119" s="207" t="s">
        <v>188</v>
      </c>
      <c r="D119" s="207" t="s">
        <v>128</v>
      </c>
      <c r="E119" s="208" t="s">
        <v>189</v>
      </c>
      <c r="F119" s="209" t="s">
        <v>190</v>
      </c>
      <c r="G119" s="210" t="s">
        <v>131</v>
      </c>
      <c r="H119" s="211">
        <v>3</v>
      </c>
      <c r="I119" s="212"/>
      <c r="J119" s="213">
        <f>ROUND(I119*H119,2)</f>
        <v>0</v>
      </c>
      <c r="K119" s="209" t="s">
        <v>132</v>
      </c>
      <c r="L119" s="46"/>
      <c r="M119" s="214" t="s">
        <v>19</v>
      </c>
      <c r="N119" s="215" t="s">
        <v>45</v>
      </c>
      <c r="O119" s="86"/>
      <c r="P119" s="216">
        <f>O119*H119</f>
        <v>0</v>
      </c>
      <c r="Q119" s="216">
        <v>0</v>
      </c>
      <c r="R119" s="216">
        <f>Q119*H119</f>
        <v>0</v>
      </c>
      <c r="S119" s="216">
        <v>0</v>
      </c>
      <c r="T119" s="217">
        <f>S119*H119</f>
        <v>0</v>
      </c>
      <c r="U119" s="40"/>
      <c r="V119" s="40"/>
      <c r="W119" s="40"/>
      <c r="X119" s="40"/>
      <c r="Y119" s="40"/>
      <c r="Z119" s="40"/>
      <c r="AA119" s="40"/>
      <c r="AB119" s="40"/>
      <c r="AC119" s="40"/>
      <c r="AD119" s="40"/>
      <c r="AE119" s="40"/>
      <c r="AR119" s="218" t="s">
        <v>80</v>
      </c>
      <c r="AT119" s="218" t="s">
        <v>128</v>
      </c>
      <c r="AU119" s="218" t="s">
        <v>80</v>
      </c>
      <c r="AY119" s="19" t="s">
        <v>124</v>
      </c>
      <c r="BE119" s="219">
        <f>IF(N119="základní",J119,0)</f>
        <v>0</v>
      </c>
      <c r="BF119" s="219">
        <f>IF(N119="snížená",J119,0)</f>
        <v>0</v>
      </c>
      <c r="BG119" s="219">
        <f>IF(N119="zákl. přenesená",J119,0)</f>
        <v>0</v>
      </c>
      <c r="BH119" s="219">
        <f>IF(N119="sníž. přenesená",J119,0)</f>
        <v>0</v>
      </c>
      <c r="BI119" s="219">
        <f>IF(N119="nulová",J119,0)</f>
        <v>0</v>
      </c>
      <c r="BJ119" s="19" t="s">
        <v>80</v>
      </c>
      <c r="BK119" s="219">
        <f>ROUND(I119*H119,2)</f>
        <v>0</v>
      </c>
      <c r="BL119" s="19" t="s">
        <v>80</v>
      </c>
      <c r="BM119" s="218" t="s">
        <v>191</v>
      </c>
    </row>
    <row r="120" s="2" customFormat="1">
      <c r="A120" s="40"/>
      <c r="B120" s="41"/>
      <c r="C120" s="42"/>
      <c r="D120" s="220" t="s">
        <v>134</v>
      </c>
      <c r="E120" s="42"/>
      <c r="F120" s="221" t="s">
        <v>192</v>
      </c>
      <c r="G120" s="42"/>
      <c r="H120" s="42"/>
      <c r="I120" s="222"/>
      <c r="J120" s="42"/>
      <c r="K120" s="42"/>
      <c r="L120" s="46"/>
      <c r="M120" s="223"/>
      <c r="N120" s="224"/>
      <c r="O120" s="86"/>
      <c r="P120" s="86"/>
      <c r="Q120" s="86"/>
      <c r="R120" s="86"/>
      <c r="S120" s="86"/>
      <c r="T120" s="87"/>
      <c r="U120" s="40"/>
      <c r="V120" s="40"/>
      <c r="W120" s="40"/>
      <c r="X120" s="40"/>
      <c r="Y120" s="40"/>
      <c r="Z120" s="40"/>
      <c r="AA120" s="40"/>
      <c r="AB120" s="40"/>
      <c r="AC120" s="40"/>
      <c r="AD120" s="40"/>
      <c r="AE120" s="40"/>
      <c r="AT120" s="19" t="s">
        <v>134</v>
      </c>
      <c r="AU120" s="19" t="s">
        <v>80</v>
      </c>
    </row>
    <row r="121" s="2" customFormat="1" ht="55.5" customHeight="1">
      <c r="A121" s="40"/>
      <c r="B121" s="41"/>
      <c r="C121" s="207" t="s">
        <v>193</v>
      </c>
      <c r="D121" s="207" t="s">
        <v>128</v>
      </c>
      <c r="E121" s="208" t="s">
        <v>194</v>
      </c>
      <c r="F121" s="209" t="s">
        <v>195</v>
      </c>
      <c r="G121" s="210" t="s">
        <v>131</v>
      </c>
      <c r="H121" s="211">
        <v>3</v>
      </c>
      <c r="I121" s="212"/>
      <c r="J121" s="213">
        <f>ROUND(I121*H121,2)</f>
        <v>0</v>
      </c>
      <c r="K121" s="209" t="s">
        <v>132</v>
      </c>
      <c r="L121" s="46"/>
      <c r="M121" s="214" t="s">
        <v>19</v>
      </c>
      <c r="N121" s="215" t="s">
        <v>45</v>
      </c>
      <c r="O121" s="86"/>
      <c r="P121" s="216">
        <f>O121*H121</f>
        <v>0</v>
      </c>
      <c r="Q121" s="216">
        <v>0</v>
      </c>
      <c r="R121" s="216">
        <f>Q121*H121</f>
        <v>0</v>
      </c>
      <c r="S121" s="216">
        <v>0</v>
      </c>
      <c r="T121" s="217">
        <f>S121*H121</f>
        <v>0</v>
      </c>
      <c r="U121" s="40"/>
      <c r="V121" s="40"/>
      <c r="W121" s="40"/>
      <c r="X121" s="40"/>
      <c r="Y121" s="40"/>
      <c r="Z121" s="40"/>
      <c r="AA121" s="40"/>
      <c r="AB121" s="40"/>
      <c r="AC121" s="40"/>
      <c r="AD121" s="40"/>
      <c r="AE121" s="40"/>
      <c r="AR121" s="218" t="s">
        <v>80</v>
      </c>
      <c r="AT121" s="218" t="s">
        <v>128</v>
      </c>
      <c r="AU121" s="218" t="s">
        <v>80</v>
      </c>
      <c r="AY121" s="19" t="s">
        <v>124</v>
      </c>
      <c r="BE121" s="219">
        <f>IF(N121="základní",J121,0)</f>
        <v>0</v>
      </c>
      <c r="BF121" s="219">
        <f>IF(N121="snížená",J121,0)</f>
        <v>0</v>
      </c>
      <c r="BG121" s="219">
        <f>IF(N121="zákl. přenesená",J121,0)</f>
        <v>0</v>
      </c>
      <c r="BH121" s="219">
        <f>IF(N121="sníž. přenesená",J121,0)</f>
        <v>0</v>
      </c>
      <c r="BI121" s="219">
        <f>IF(N121="nulová",J121,0)</f>
        <v>0</v>
      </c>
      <c r="BJ121" s="19" t="s">
        <v>80</v>
      </c>
      <c r="BK121" s="219">
        <f>ROUND(I121*H121,2)</f>
        <v>0</v>
      </c>
      <c r="BL121" s="19" t="s">
        <v>80</v>
      </c>
      <c r="BM121" s="218" t="s">
        <v>196</v>
      </c>
    </row>
    <row r="122" s="2" customFormat="1">
      <c r="A122" s="40"/>
      <c r="B122" s="41"/>
      <c r="C122" s="42"/>
      <c r="D122" s="220" t="s">
        <v>134</v>
      </c>
      <c r="E122" s="42"/>
      <c r="F122" s="221" t="s">
        <v>197</v>
      </c>
      <c r="G122" s="42"/>
      <c r="H122" s="42"/>
      <c r="I122" s="222"/>
      <c r="J122" s="42"/>
      <c r="K122" s="42"/>
      <c r="L122" s="46"/>
      <c r="M122" s="223"/>
      <c r="N122" s="224"/>
      <c r="O122" s="86"/>
      <c r="P122" s="86"/>
      <c r="Q122" s="86"/>
      <c r="R122" s="86"/>
      <c r="S122" s="86"/>
      <c r="T122" s="87"/>
      <c r="U122" s="40"/>
      <c r="V122" s="40"/>
      <c r="W122" s="40"/>
      <c r="X122" s="40"/>
      <c r="Y122" s="40"/>
      <c r="Z122" s="40"/>
      <c r="AA122" s="40"/>
      <c r="AB122" s="40"/>
      <c r="AC122" s="40"/>
      <c r="AD122" s="40"/>
      <c r="AE122" s="40"/>
      <c r="AT122" s="19" t="s">
        <v>134</v>
      </c>
      <c r="AU122" s="19" t="s">
        <v>80</v>
      </c>
    </row>
    <row r="123" s="2" customFormat="1" ht="55.5" customHeight="1">
      <c r="A123" s="40"/>
      <c r="B123" s="41"/>
      <c r="C123" s="207" t="s">
        <v>198</v>
      </c>
      <c r="D123" s="207" t="s">
        <v>128</v>
      </c>
      <c r="E123" s="208" t="s">
        <v>199</v>
      </c>
      <c r="F123" s="209" t="s">
        <v>200</v>
      </c>
      <c r="G123" s="210" t="s">
        <v>131</v>
      </c>
      <c r="H123" s="211">
        <v>3</v>
      </c>
      <c r="I123" s="212"/>
      <c r="J123" s="213">
        <f>ROUND(I123*H123,2)</f>
        <v>0</v>
      </c>
      <c r="K123" s="209" t="s">
        <v>132</v>
      </c>
      <c r="L123" s="46"/>
      <c r="M123" s="214" t="s">
        <v>19</v>
      </c>
      <c r="N123" s="215" t="s">
        <v>45</v>
      </c>
      <c r="O123" s="86"/>
      <c r="P123" s="216">
        <f>O123*H123</f>
        <v>0</v>
      </c>
      <c r="Q123" s="216">
        <v>0</v>
      </c>
      <c r="R123" s="216">
        <f>Q123*H123</f>
        <v>0</v>
      </c>
      <c r="S123" s="216">
        <v>0</v>
      </c>
      <c r="T123" s="217">
        <f>S123*H123</f>
        <v>0</v>
      </c>
      <c r="U123" s="40"/>
      <c r="V123" s="40"/>
      <c r="W123" s="40"/>
      <c r="X123" s="40"/>
      <c r="Y123" s="40"/>
      <c r="Z123" s="40"/>
      <c r="AA123" s="40"/>
      <c r="AB123" s="40"/>
      <c r="AC123" s="40"/>
      <c r="AD123" s="40"/>
      <c r="AE123" s="40"/>
      <c r="AR123" s="218" t="s">
        <v>80</v>
      </c>
      <c r="AT123" s="218" t="s">
        <v>128</v>
      </c>
      <c r="AU123" s="218" t="s">
        <v>80</v>
      </c>
      <c r="AY123" s="19" t="s">
        <v>124</v>
      </c>
      <c r="BE123" s="219">
        <f>IF(N123="základní",J123,0)</f>
        <v>0</v>
      </c>
      <c r="BF123" s="219">
        <f>IF(N123="snížená",J123,0)</f>
        <v>0</v>
      </c>
      <c r="BG123" s="219">
        <f>IF(N123="zákl. přenesená",J123,0)</f>
        <v>0</v>
      </c>
      <c r="BH123" s="219">
        <f>IF(N123="sníž. přenesená",J123,0)</f>
        <v>0</v>
      </c>
      <c r="BI123" s="219">
        <f>IF(N123="nulová",J123,0)</f>
        <v>0</v>
      </c>
      <c r="BJ123" s="19" t="s">
        <v>80</v>
      </c>
      <c r="BK123" s="219">
        <f>ROUND(I123*H123,2)</f>
        <v>0</v>
      </c>
      <c r="BL123" s="19" t="s">
        <v>80</v>
      </c>
      <c r="BM123" s="218" t="s">
        <v>201</v>
      </c>
    </row>
    <row r="124" s="2" customFormat="1">
      <c r="A124" s="40"/>
      <c r="B124" s="41"/>
      <c r="C124" s="42"/>
      <c r="D124" s="220" t="s">
        <v>134</v>
      </c>
      <c r="E124" s="42"/>
      <c r="F124" s="221" t="s">
        <v>202</v>
      </c>
      <c r="G124" s="42"/>
      <c r="H124" s="42"/>
      <c r="I124" s="222"/>
      <c r="J124" s="42"/>
      <c r="K124" s="42"/>
      <c r="L124" s="46"/>
      <c r="M124" s="223"/>
      <c r="N124" s="224"/>
      <c r="O124" s="86"/>
      <c r="P124" s="86"/>
      <c r="Q124" s="86"/>
      <c r="R124" s="86"/>
      <c r="S124" s="86"/>
      <c r="T124" s="87"/>
      <c r="U124" s="40"/>
      <c r="V124" s="40"/>
      <c r="W124" s="40"/>
      <c r="X124" s="40"/>
      <c r="Y124" s="40"/>
      <c r="Z124" s="40"/>
      <c r="AA124" s="40"/>
      <c r="AB124" s="40"/>
      <c r="AC124" s="40"/>
      <c r="AD124" s="40"/>
      <c r="AE124" s="40"/>
      <c r="AT124" s="19" t="s">
        <v>134</v>
      </c>
      <c r="AU124" s="19" t="s">
        <v>80</v>
      </c>
    </row>
    <row r="125" s="2" customFormat="1" ht="16.5" customHeight="1">
      <c r="A125" s="40"/>
      <c r="B125" s="41"/>
      <c r="C125" s="257" t="s">
        <v>203</v>
      </c>
      <c r="D125" s="257" t="s">
        <v>121</v>
      </c>
      <c r="E125" s="258" t="s">
        <v>204</v>
      </c>
      <c r="F125" s="259" t="s">
        <v>205</v>
      </c>
      <c r="G125" s="260" t="s">
        <v>131</v>
      </c>
      <c r="H125" s="261">
        <v>3</v>
      </c>
      <c r="I125" s="262"/>
      <c r="J125" s="263">
        <f>ROUND(I125*H125,2)</f>
        <v>0</v>
      </c>
      <c r="K125" s="259" t="s">
        <v>206</v>
      </c>
      <c r="L125" s="264"/>
      <c r="M125" s="265" t="s">
        <v>19</v>
      </c>
      <c r="N125" s="266" t="s">
        <v>45</v>
      </c>
      <c r="O125" s="86"/>
      <c r="P125" s="216">
        <f>O125*H125</f>
        <v>0</v>
      </c>
      <c r="Q125" s="216">
        <v>0</v>
      </c>
      <c r="R125" s="216">
        <f>Q125*H125</f>
        <v>0</v>
      </c>
      <c r="S125" s="216">
        <v>0</v>
      </c>
      <c r="T125" s="217">
        <f>S125*H125</f>
        <v>0</v>
      </c>
      <c r="U125" s="40"/>
      <c r="V125" s="40"/>
      <c r="W125" s="40"/>
      <c r="X125" s="40"/>
      <c r="Y125" s="40"/>
      <c r="Z125" s="40"/>
      <c r="AA125" s="40"/>
      <c r="AB125" s="40"/>
      <c r="AC125" s="40"/>
      <c r="AD125" s="40"/>
      <c r="AE125" s="40"/>
      <c r="AR125" s="218" t="s">
        <v>82</v>
      </c>
      <c r="AT125" s="218" t="s">
        <v>121</v>
      </c>
      <c r="AU125" s="218" t="s">
        <v>80</v>
      </c>
      <c r="AY125" s="19" t="s">
        <v>124</v>
      </c>
      <c r="BE125" s="219">
        <f>IF(N125="základní",J125,0)</f>
        <v>0</v>
      </c>
      <c r="BF125" s="219">
        <f>IF(N125="snížená",J125,0)</f>
        <v>0</v>
      </c>
      <c r="BG125" s="219">
        <f>IF(N125="zákl. přenesená",J125,0)</f>
        <v>0</v>
      </c>
      <c r="BH125" s="219">
        <f>IF(N125="sníž. přenesená",J125,0)</f>
        <v>0</v>
      </c>
      <c r="BI125" s="219">
        <f>IF(N125="nulová",J125,0)</f>
        <v>0</v>
      </c>
      <c r="BJ125" s="19" t="s">
        <v>80</v>
      </c>
      <c r="BK125" s="219">
        <f>ROUND(I125*H125,2)</f>
        <v>0</v>
      </c>
      <c r="BL125" s="19" t="s">
        <v>80</v>
      </c>
      <c r="BM125" s="218" t="s">
        <v>207</v>
      </c>
    </row>
    <row r="126" s="2" customFormat="1">
      <c r="A126" s="40"/>
      <c r="B126" s="41"/>
      <c r="C126" s="42"/>
      <c r="D126" s="220" t="s">
        <v>134</v>
      </c>
      <c r="E126" s="42"/>
      <c r="F126" s="221" t="s">
        <v>208</v>
      </c>
      <c r="G126" s="42"/>
      <c r="H126" s="42"/>
      <c r="I126" s="222"/>
      <c r="J126" s="42"/>
      <c r="K126" s="42"/>
      <c r="L126" s="46"/>
      <c r="M126" s="223"/>
      <c r="N126" s="224"/>
      <c r="O126" s="86"/>
      <c r="P126" s="86"/>
      <c r="Q126" s="86"/>
      <c r="R126" s="86"/>
      <c r="S126" s="86"/>
      <c r="T126" s="87"/>
      <c r="U126" s="40"/>
      <c r="V126" s="40"/>
      <c r="W126" s="40"/>
      <c r="X126" s="40"/>
      <c r="Y126" s="40"/>
      <c r="Z126" s="40"/>
      <c r="AA126" s="40"/>
      <c r="AB126" s="40"/>
      <c r="AC126" s="40"/>
      <c r="AD126" s="40"/>
      <c r="AE126" s="40"/>
      <c r="AT126" s="19" t="s">
        <v>134</v>
      </c>
      <c r="AU126" s="19" t="s">
        <v>80</v>
      </c>
    </row>
    <row r="127" s="2" customFormat="1" ht="16.5" customHeight="1">
      <c r="A127" s="40"/>
      <c r="B127" s="41"/>
      <c r="C127" s="257" t="s">
        <v>209</v>
      </c>
      <c r="D127" s="257" t="s">
        <v>121</v>
      </c>
      <c r="E127" s="258" t="s">
        <v>210</v>
      </c>
      <c r="F127" s="259" t="s">
        <v>211</v>
      </c>
      <c r="G127" s="260" t="s">
        <v>212</v>
      </c>
      <c r="H127" s="261">
        <v>100</v>
      </c>
      <c r="I127" s="262"/>
      <c r="J127" s="263">
        <f>ROUND(I127*H127,2)</f>
        <v>0</v>
      </c>
      <c r="K127" s="259" t="s">
        <v>206</v>
      </c>
      <c r="L127" s="264"/>
      <c r="M127" s="265" t="s">
        <v>19</v>
      </c>
      <c r="N127" s="266" t="s">
        <v>45</v>
      </c>
      <c r="O127" s="86"/>
      <c r="P127" s="216">
        <f>O127*H127</f>
        <v>0</v>
      </c>
      <c r="Q127" s="216">
        <v>0</v>
      </c>
      <c r="R127" s="216">
        <f>Q127*H127</f>
        <v>0</v>
      </c>
      <c r="S127" s="216">
        <v>0</v>
      </c>
      <c r="T127" s="217">
        <f>S127*H127</f>
        <v>0</v>
      </c>
      <c r="U127" s="40"/>
      <c r="V127" s="40"/>
      <c r="W127" s="40"/>
      <c r="X127" s="40"/>
      <c r="Y127" s="40"/>
      <c r="Z127" s="40"/>
      <c r="AA127" s="40"/>
      <c r="AB127" s="40"/>
      <c r="AC127" s="40"/>
      <c r="AD127" s="40"/>
      <c r="AE127" s="40"/>
      <c r="AR127" s="218" t="s">
        <v>82</v>
      </c>
      <c r="AT127" s="218" t="s">
        <v>121</v>
      </c>
      <c r="AU127" s="218" t="s">
        <v>80</v>
      </c>
      <c r="AY127" s="19" t="s">
        <v>124</v>
      </c>
      <c r="BE127" s="219">
        <f>IF(N127="základní",J127,0)</f>
        <v>0</v>
      </c>
      <c r="BF127" s="219">
        <f>IF(N127="snížená",J127,0)</f>
        <v>0</v>
      </c>
      <c r="BG127" s="219">
        <f>IF(N127="zákl. přenesená",J127,0)</f>
        <v>0</v>
      </c>
      <c r="BH127" s="219">
        <f>IF(N127="sníž. přenesená",J127,0)</f>
        <v>0</v>
      </c>
      <c r="BI127" s="219">
        <f>IF(N127="nulová",J127,0)</f>
        <v>0</v>
      </c>
      <c r="BJ127" s="19" t="s">
        <v>80</v>
      </c>
      <c r="BK127" s="219">
        <f>ROUND(I127*H127,2)</f>
        <v>0</v>
      </c>
      <c r="BL127" s="19" t="s">
        <v>80</v>
      </c>
      <c r="BM127" s="218" t="s">
        <v>213</v>
      </c>
    </row>
    <row r="128" s="2" customFormat="1">
      <c r="A128" s="40"/>
      <c r="B128" s="41"/>
      <c r="C128" s="42"/>
      <c r="D128" s="220" t="s">
        <v>134</v>
      </c>
      <c r="E128" s="42"/>
      <c r="F128" s="221" t="s">
        <v>214</v>
      </c>
      <c r="G128" s="42"/>
      <c r="H128" s="42"/>
      <c r="I128" s="222"/>
      <c r="J128" s="42"/>
      <c r="K128" s="42"/>
      <c r="L128" s="46"/>
      <c r="M128" s="223"/>
      <c r="N128" s="224"/>
      <c r="O128" s="86"/>
      <c r="P128" s="86"/>
      <c r="Q128" s="86"/>
      <c r="R128" s="86"/>
      <c r="S128" s="86"/>
      <c r="T128" s="87"/>
      <c r="U128" s="40"/>
      <c r="V128" s="40"/>
      <c r="W128" s="40"/>
      <c r="X128" s="40"/>
      <c r="Y128" s="40"/>
      <c r="Z128" s="40"/>
      <c r="AA128" s="40"/>
      <c r="AB128" s="40"/>
      <c r="AC128" s="40"/>
      <c r="AD128" s="40"/>
      <c r="AE128" s="40"/>
      <c r="AT128" s="19" t="s">
        <v>134</v>
      </c>
      <c r="AU128" s="19" t="s">
        <v>80</v>
      </c>
    </row>
    <row r="129" s="2" customFormat="1" ht="16.5" customHeight="1">
      <c r="A129" s="40"/>
      <c r="B129" s="41"/>
      <c r="C129" s="207" t="s">
        <v>8</v>
      </c>
      <c r="D129" s="207" t="s">
        <v>128</v>
      </c>
      <c r="E129" s="208" t="s">
        <v>215</v>
      </c>
      <c r="F129" s="209" t="s">
        <v>216</v>
      </c>
      <c r="G129" s="210" t="s">
        <v>212</v>
      </c>
      <c r="H129" s="211">
        <v>100</v>
      </c>
      <c r="I129" s="212"/>
      <c r="J129" s="213">
        <f>ROUND(I129*H129,2)</f>
        <v>0</v>
      </c>
      <c r="K129" s="209" t="s">
        <v>206</v>
      </c>
      <c r="L129" s="46"/>
      <c r="M129" s="214" t="s">
        <v>19</v>
      </c>
      <c r="N129" s="215" t="s">
        <v>45</v>
      </c>
      <c r="O129" s="86"/>
      <c r="P129" s="216">
        <f>O129*H129</f>
        <v>0</v>
      </c>
      <c r="Q129" s="216">
        <v>0</v>
      </c>
      <c r="R129" s="216">
        <f>Q129*H129</f>
        <v>0</v>
      </c>
      <c r="S129" s="216">
        <v>0</v>
      </c>
      <c r="T129" s="217">
        <f>S129*H129</f>
        <v>0</v>
      </c>
      <c r="U129" s="40"/>
      <c r="V129" s="40"/>
      <c r="W129" s="40"/>
      <c r="X129" s="40"/>
      <c r="Y129" s="40"/>
      <c r="Z129" s="40"/>
      <c r="AA129" s="40"/>
      <c r="AB129" s="40"/>
      <c r="AC129" s="40"/>
      <c r="AD129" s="40"/>
      <c r="AE129" s="40"/>
      <c r="AR129" s="218" t="s">
        <v>80</v>
      </c>
      <c r="AT129" s="218" t="s">
        <v>128</v>
      </c>
      <c r="AU129" s="218" t="s">
        <v>80</v>
      </c>
      <c r="AY129" s="19" t="s">
        <v>124</v>
      </c>
      <c r="BE129" s="219">
        <f>IF(N129="základní",J129,0)</f>
        <v>0</v>
      </c>
      <c r="BF129" s="219">
        <f>IF(N129="snížená",J129,0)</f>
        <v>0</v>
      </c>
      <c r="BG129" s="219">
        <f>IF(N129="zákl. přenesená",J129,0)</f>
        <v>0</v>
      </c>
      <c r="BH129" s="219">
        <f>IF(N129="sníž. přenesená",J129,0)</f>
        <v>0</v>
      </c>
      <c r="BI129" s="219">
        <f>IF(N129="nulová",J129,0)</f>
        <v>0</v>
      </c>
      <c r="BJ129" s="19" t="s">
        <v>80</v>
      </c>
      <c r="BK129" s="219">
        <f>ROUND(I129*H129,2)</f>
        <v>0</v>
      </c>
      <c r="BL129" s="19" t="s">
        <v>80</v>
      </c>
      <c r="BM129" s="218" t="s">
        <v>217</v>
      </c>
    </row>
    <row r="130" s="2" customFormat="1" ht="16.5" customHeight="1">
      <c r="A130" s="40"/>
      <c r="B130" s="41"/>
      <c r="C130" s="257" t="s">
        <v>218</v>
      </c>
      <c r="D130" s="257" t="s">
        <v>121</v>
      </c>
      <c r="E130" s="258" t="s">
        <v>219</v>
      </c>
      <c r="F130" s="259" t="s">
        <v>220</v>
      </c>
      <c r="G130" s="260" t="s">
        <v>131</v>
      </c>
      <c r="H130" s="261">
        <v>3</v>
      </c>
      <c r="I130" s="262"/>
      <c r="J130" s="263">
        <f>ROUND(I130*H130,2)</f>
        <v>0</v>
      </c>
      <c r="K130" s="259" t="s">
        <v>132</v>
      </c>
      <c r="L130" s="264"/>
      <c r="M130" s="265" t="s">
        <v>19</v>
      </c>
      <c r="N130" s="266" t="s">
        <v>45</v>
      </c>
      <c r="O130" s="86"/>
      <c r="P130" s="216">
        <f>O130*H130</f>
        <v>0</v>
      </c>
      <c r="Q130" s="216">
        <v>0</v>
      </c>
      <c r="R130" s="216">
        <f>Q130*H130</f>
        <v>0</v>
      </c>
      <c r="S130" s="216">
        <v>0</v>
      </c>
      <c r="T130" s="217">
        <f>S130*H130</f>
        <v>0</v>
      </c>
      <c r="U130" s="40"/>
      <c r="V130" s="40"/>
      <c r="W130" s="40"/>
      <c r="X130" s="40"/>
      <c r="Y130" s="40"/>
      <c r="Z130" s="40"/>
      <c r="AA130" s="40"/>
      <c r="AB130" s="40"/>
      <c r="AC130" s="40"/>
      <c r="AD130" s="40"/>
      <c r="AE130" s="40"/>
      <c r="AR130" s="218" t="s">
        <v>82</v>
      </c>
      <c r="AT130" s="218" t="s">
        <v>121</v>
      </c>
      <c r="AU130" s="218" t="s">
        <v>80</v>
      </c>
      <c r="AY130" s="19" t="s">
        <v>124</v>
      </c>
      <c r="BE130" s="219">
        <f>IF(N130="základní",J130,0)</f>
        <v>0</v>
      </c>
      <c r="BF130" s="219">
        <f>IF(N130="snížená",J130,0)</f>
        <v>0</v>
      </c>
      <c r="BG130" s="219">
        <f>IF(N130="zákl. přenesená",J130,0)</f>
        <v>0</v>
      </c>
      <c r="BH130" s="219">
        <f>IF(N130="sníž. přenesená",J130,0)</f>
        <v>0</v>
      </c>
      <c r="BI130" s="219">
        <f>IF(N130="nulová",J130,0)</f>
        <v>0</v>
      </c>
      <c r="BJ130" s="19" t="s">
        <v>80</v>
      </c>
      <c r="BK130" s="219">
        <f>ROUND(I130*H130,2)</f>
        <v>0</v>
      </c>
      <c r="BL130" s="19" t="s">
        <v>80</v>
      </c>
      <c r="BM130" s="218" t="s">
        <v>221</v>
      </c>
    </row>
    <row r="131" s="2" customFormat="1">
      <c r="A131" s="40"/>
      <c r="B131" s="41"/>
      <c r="C131" s="42"/>
      <c r="D131" s="220" t="s">
        <v>134</v>
      </c>
      <c r="E131" s="42"/>
      <c r="F131" s="221" t="s">
        <v>222</v>
      </c>
      <c r="G131" s="42"/>
      <c r="H131" s="42"/>
      <c r="I131" s="222"/>
      <c r="J131" s="42"/>
      <c r="K131" s="42"/>
      <c r="L131" s="46"/>
      <c r="M131" s="223"/>
      <c r="N131" s="224"/>
      <c r="O131" s="86"/>
      <c r="P131" s="86"/>
      <c r="Q131" s="86"/>
      <c r="R131" s="86"/>
      <c r="S131" s="86"/>
      <c r="T131" s="87"/>
      <c r="U131" s="40"/>
      <c r="V131" s="40"/>
      <c r="W131" s="40"/>
      <c r="X131" s="40"/>
      <c r="Y131" s="40"/>
      <c r="Z131" s="40"/>
      <c r="AA131" s="40"/>
      <c r="AB131" s="40"/>
      <c r="AC131" s="40"/>
      <c r="AD131" s="40"/>
      <c r="AE131" s="40"/>
      <c r="AT131" s="19" t="s">
        <v>134</v>
      </c>
      <c r="AU131" s="19" t="s">
        <v>80</v>
      </c>
    </row>
    <row r="132" s="2" customFormat="1" ht="16.5" customHeight="1">
      <c r="A132" s="40"/>
      <c r="B132" s="41"/>
      <c r="C132" s="207" t="s">
        <v>223</v>
      </c>
      <c r="D132" s="207" t="s">
        <v>128</v>
      </c>
      <c r="E132" s="208" t="s">
        <v>224</v>
      </c>
      <c r="F132" s="209" t="s">
        <v>225</v>
      </c>
      <c r="G132" s="210" t="s">
        <v>131</v>
      </c>
      <c r="H132" s="211">
        <v>3</v>
      </c>
      <c r="I132" s="212"/>
      <c r="J132" s="213">
        <f>ROUND(I132*H132,2)</f>
        <v>0</v>
      </c>
      <c r="K132" s="209" t="s">
        <v>132</v>
      </c>
      <c r="L132" s="46"/>
      <c r="M132" s="214" t="s">
        <v>19</v>
      </c>
      <c r="N132" s="215" t="s">
        <v>45</v>
      </c>
      <c r="O132" s="86"/>
      <c r="P132" s="216">
        <f>O132*H132</f>
        <v>0</v>
      </c>
      <c r="Q132" s="216">
        <v>0</v>
      </c>
      <c r="R132" s="216">
        <f>Q132*H132</f>
        <v>0</v>
      </c>
      <c r="S132" s="216">
        <v>0</v>
      </c>
      <c r="T132" s="217">
        <f>S132*H132</f>
        <v>0</v>
      </c>
      <c r="U132" s="40"/>
      <c r="V132" s="40"/>
      <c r="W132" s="40"/>
      <c r="X132" s="40"/>
      <c r="Y132" s="40"/>
      <c r="Z132" s="40"/>
      <c r="AA132" s="40"/>
      <c r="AB132" s="40"/>
      <c r="AC132" s="40"/>
      <c r="AD132" s="40"/>
      <c r="AE132" s="40"/>
      <c r="AR132" s="218" t="s">
        <v>80</v>
      </c>
      <c r="AT132" s="218" t="s">
        <v>128</v>
      </c>
      <c r="AU132" s="218" t="s">
        <v>80</v>
      </c>
      <c r="AY132" s="19" t="s">
        <v>124</v>
      </c>
      <c r="BE132" s="219">
        <f>IF(N132="základní",J132,0)</f>
        <v>0</v>
      </c>
      <c r="BF132" s="219">
        <f>IF(N132="snížená",J132,0)</f>
        <v>0</v>
      </c>
      <c r="BG132" s="219">
        <f>IF(N132="zákl. přenesená",J132,0)</f>
        <v>0</v>
      </c>
      <c r="BH132" s="219">
        <f>IF(N132="sníž. přenesená",J132,0)</f>
        <v>0</v>
      </c>
      <c r="BI132" s="219">
        <f>IF(N132="nulová",J132,0)</f>
        <v>0</v>
      </c>
      <c r="BJ132" s="19" t="s">
        <v>80</v>
      </c>
      <c r="BK132" s="219">
        <f>ROUND(I132*H132,2)</f>
        <v>0</v>
      </c>
      <c r="BL132" s="19" t="s">
        <v>80</v>
      </c>
      <c r="BM132" s="218" t="s">
        <v>226</v>
      </c>
    </row>
    <row r="133" s="2" customFormat="1">
      <c r="A133" s="40"/>
      <c r="B133" s="41"/>
      <c r="C133" s="42"/>
      <c r="D133" s="220" t="s">
        <v>134</v>
      </c>
      <c r="E133" s="42"/>
      <c r="F133" s="221" t="s">
        <v>227</v>
      </c>
      <c r="G133" s="42"/>
      <c r="H133" s="42"/>
      <c r="I133" s="222"/>
      <c r="J133" s="42"/>
      <c r="K133" s="42"/>
      <c r="L133" s="46"/>
      <c r="M133" s="223"/>
      <c r="N133" s="224"/>
      <c r="O133" s="86"/>
      <c r="P133" s="86"/>
      <c r="Q133" s="86"/>
      <c r="R133" s="86"/>
      <c r="S133" s="86"/>
      <c r="T133" s="87"/>
      <c r="U133" s="40"/>
      <c r="V133" s="40"/>
      <c r="W133" s="40"/>
      <c r="X133" s="40"/>
      <c r="Y133" s="40"/>
      <c r="Z133" s="40"/>
      <c r="AA133" s="40"/>
      <c r="AB133" s="40"/>
      <c r="AC133" s="40"/>
      <c r="AD133" s="40"/>
      <c r="AE133" s="40"/>
      <c r="AT133" s="19" t="s">
        <v>134</v>
      </c>
      <c r="AU133" s="19" t="s">
        <v>80</v>
      </c>
    </row>
    <row r="134" s="2" customFormat="1" ht="16.5" customHeight="1">
      <c r="A134" s="40"/>
      <c r="B134" s="41"/>
      <c r="C134" s="257" t="s">
        <v>228</v>
      </c>
      <c r="D134" s="257" t="s">
        <v>121</v>
      </c>
      <c r="E134" s="258" t="s">
        <v>229</v>
      </c>
      <c r="F134" s="259" t="s">
        <v>230</v>
      </c>
      <c r="G134" s="260" t="s">
        <v>131</v>
      </c>
      <c r="H134" s="261">
        <v>46</v>
      </c>
      <c r="I134" s="262"/>
      <c r="J134" s="263">
        <f>ROUND(I134*H134,2)</f>
        <v>0</v>
      </c>
      <c r="K134" s="259" t="s">
        <v>132</v>
      </c>
      <c r="L134" s="264"/>
      <c r="M134" s="265" t="s">
        <v>19</v>
      </c>
      <c r="N134" s="266" t="s">
        <v>45</v>
      </c>
      <c r="O134" s="86"/>
      <c r="P134" s="216">
        <f>O134*H134</f>
        <v>0</v>
      </c>
      <c r="Q134" s="216">
        <v>0</v>
      </c>
      <c r="R134" s="216">
        <f>Q134*H134</f>
        <v>0</v>
      </c>
      <c r="S134" s="216">
        <v>0</v>
      </c>
      <c r="T134" s="217">
        <f>S134*H134</f>
        <v>0</v>
      </c>
      <c r="U134" s="40"/>
      <c r="V134" s="40"/>
      <c r="W134" s="40"/>
      <c r="X134" s="40"/>
      <c r="Y134" s="40"/>
      <c r="Z134" s="40"/>
      <c r="AA134" s="40"/>
      <c r="AB134" s="40"/>
      <c r="AC134" s="40"/>
      <c r="AD134" s="40"/>
      <c r="AE134" s="40"/>
      <c r="AR134" s="218" t="s">
        <v>82</v>
      </c>
      <c r="AT134" s="218" t="s">
        <v>121</v>
      </c>
      <c r="AU134" s="218" t="s">
        <v>80</v>
      </c>
      <c r="AY134" s="19" t="s">
        <v>124</v>
      </c>
      <c r="BE134" s="219">
        <f>IF(N134="základní",J134,0)</f>
        <v>0</v>
      </c>
      <c r="BF134" s="219">
        <f>IF(N134="snížená",J134,0)</f>
        <v>0</v>
      </c>
      <c r="BG134" s="219">
        <f>IF(N134="zákl. přenesená",J134,0)</f>
        <v>0</v>
      </c>
      <c r="BH134" s="219">
        <f>IF(N134="sníž. přenesená",J134,0)</f>
        <v>0</v>
      </c>
      <c r="BI134" s="219">
        <f>IF(N134="nulová",J134,0)</f>
        <v>0</v>
      </c>
      <c r="BJ134" s="19" t="s">
        <v>80</v>
      </c>
      <c r="BK134" s="219">
        <f>ROUND(I134*H134,2)</f>
        <v>0</v>
      </c>
      <c r="BL134" s="19" t="s">
        <v>80</v>
      </c>
      <c r="BM134" s="218" t="s">
        <v>231</v>
      </c>
    </row>
    <row r="135" s="2" customFormat="1">
      <c r="A135" s="40"/>
      <c r="B135" s="41"/>
      <c r="C135" s="42"/>
      <c r="D135" s="220" t="s">
        <v>134</v>
      </c>
      <c r="E135" s="42"/>
      <c r="F135" s="221" t="s">
        <v>232</v>
      </c>
      <c r="G135" s="42"/>
      <c r="H135" s="42"/>
      <c r="I135" s="222"/>
      <c r="J135" s="42"/>
      <c r="K135" s="42"/>
      <c r="L135" s="46"/>
      <c r="M135" s="223"/>
      <c r="N135" s="224"/>
      <c r="O135" s="86"/>
      <c r="P135" s="86"/>
      <c r="Q135" s="86"/>
      <c r="R135" s="86"/>
      <c r="S135" s="86"/>
      <c r="T135" s="87"/>
      <c r="U135" s="40"/>
      <c r="V135" s="40"/>
      <c r="W135" s="40"/>
      <c r="X135" s="40"/>
      <c r="Y135" s="40"/>
      <c r="Z135" s="40"/>
      <c r="AA135" s="40"/>
      <c r="AB135" s="40"/>
      <c r="AC135" s="40"/>
      <c r="AD135" s="40"/>
      <c r="AE135" s="40"/>
      <c r="AT135" s="19" t="s">
        <v>134</v>
      </c>
      <c r="AU135" s="19" t="s">
        <v>80</v>
      </c>
    </row>
    <row r="136" s="2" customFormat="1" ht="16.5" customHeight="1">
      <c r="A136" s="40"/>
      <c r="B136" s="41"/>
      <c r="C136" s="207" t="s">
        <v>233</v>
      </c>
      <c r="D136" s="207" t="s">
        <v>128</v>
      </c>
      <c r="E136" s="208" t="s">
        <v>234</v>
      </c>
      <c r="F136" s="209" t="s">
        <v>235</v>
      </c>
      <c r="G136" s="210" t="s">
        <v>131</v>
      </c>
      <c r="H136" s="211">
        <v>46</v>
      </c>
      <c r="I136" s="212"/>
      <c r="J136" s="213">
        <f>ROUND(I136*H136,2)</f>
        <v>0</v>
      </c>
      <c r="K136" s="209" t="s">
        <v>132</v>
      </c>
      <c r="L136" s="46"/>
      <c r="M136" s="214" t="s">
        <v>19</v>
      </c>
      <c r="N136" s="215" t="s">
        <v>45</v>
      </c>
      <c r="O136" s="86"/>
      <c r="P136" s="216">
        <f>O136*H136</f>
        <v>0</v>
      </c>
      <c r="Q136" s="216">
        <v>0</v>
      </c>
      <c r="R136" s="216">
        <f>Q136*H136</f>
        <v>0</v>
      </c>
      <c r="S136" s="216">
        <v>0</v>
      </c>
      <c r="T136" s="217">
        <f>S136*H136</f>
        <v>0</v>
      </c>
      <c r="U136" s="40"/>
      <c r="V136" s="40"/>
      <c r="W136" s="40"/>
      <c r="X136" s="40"/>
      <c r="Y136" s="40"/>
      <c r="Z136" s="40"/>
      <c r="AA136" s="40"/>
      <c r="AB136" s="40"/>
      <c r="AC136" s="40"/>
      <c r="AD136" s="40"/>
      <c r="AE136" s="40"/>
      <c r="AR136" s="218" t="s">
        <v>236</v>
      </c>
      <c r="AT136" s="218" t="s">
        <v>128</v>
      </c>
      <c r="AU136" s="218" t="s">
        <v>80</v>
      </c>
      <c r="AY136" s="19" t="s">
        <v>124</v>
      </c>
      <c r="BE136" s="219">
        <f>IF(N136="základní",J136,0)</f>
        <v>0</v>
      </c>
      <c r="BF136" s="219">
        <f>IF(N136="snížená",J136,0)</f>
        <v>0</v>
      </c>
      <c r="BG136" s="219">
        <f>IF(N136="zákl. přenesená",J136,0)</f>
        <v>0</v>
      </c>
      <c r="BH136" s="219">
        <f>IF(N136="sníž. přenesená",J136,0)</f>
        <v>0</v>
      </c>
      <c r="BI136" s="219">
        <f>IF(N136="nulová",J136,0)</f>
        <v>0</v>
      </c>
      <c r="BJ136" s="19" t="s">
        <v>80</v>
      </c>
      <c r="BK136" s="219">
        <f>ROUND(I136*H136,2)</f>
        <v>0</v>
      </c>
      <c r="BL136" s="19" t="s">
        <v>236</v>
      </c>
      <c r="BM136" s="218" t="s">
        <v>237</v>
      </c>
    </row>
    <row r="137" s="2" customFormat="1">
      <c r="A137" s="40"/>
      <c r="B137" s="41"/>
      <c r="C137" s="42"/>
      <c r="D137" s="220" t="s">
        <v>134</v>
      </c>
      <c r="E137" s="42"/>
      <c r="F137" s="221" t="s">
        <v>232</v>
      </c>
      <c r="G137" s="42"/>
      <c r="H137" s="42"/>
      <c r="I137" s="222"/>
      <c r="J137" s="42"/>
      <c r="K137" s="42"/>
      <c r="L137" s="46"/>
      <c r="M137" s="223"/>
      <c r="N137" s="224"/>
      <c r="O137" s="86"/>
      <c r="P137" s="86"/>
      <c r="Q137" s="86"/>
      <c r="R137" s="86"/>
      <c r="S137" s="86"/>
      <c r="T137" s="87"/>
      <c r="U137" s="40"/>
      <c r="V137" s="40"/>
      <c r="W137" s="40"/>
      <c r="X137" s="40"/>
      <c r="Y137" s="40"/>
      <c r="Z137" s="40"/>
      <c r="AA137" s="40"/>
      <c r="AB137" s="40"/>
      <c r="AC137" s="40"/>
      <c r="AD137" s="40"/>
      <c r="AE137" s="40"/>
      <c r="AT137" s="19" t="s">
        <v>134</v>
      </c>
      <c r="AU137" s="19" t="s">
        <v>80</v>
      </c>
    </row>
    <row r="138" s="2" customFormat="1" ht="37.8" customHeight="1">
      <c r="A138" s="40"/>
      <c r="B138" s="41"/>
      <c r="C138" s="257" t="s">
        <v>238</v>
      </c>
      <c r="D138" s="257" t="s">
        <v>121</v>
      </c>
      <c r="E138" s="258" t="s">
        <v>239</v>
      </c>
      <c r="F138" s="259" t="s">
        <v>240</v>
      </c>
      <c r="G138" s="260" t="s">
        <v>131</v>
      </c>
      <c r="H138" s="261">
        <v>5</v>
      </c>
      <c r="I138" s="262"/>
      <c r="J138" s="263">
        <f>ROUND(I138*H138,2)</f>
        <v>0</v>
      </c>
      <c r="K138" s="259" t="s">
        <v>132</v>
      </c>
      <c r="L138" s="264"/>
      <c r="M138" s="265" t="s">
        <v>19</v>
      </c>
      <c r="N138" s="266" t="s">
        <v>45</v>
      </c>
      <c r="O138" s="86"/>
      <c r="P138" s="216">
        <f>O138*H138</f>
        <v>0</v>
      </c>
      <c r="Q138" s="216">
        <v>0</v>
      </c>
      <c r="R138" s="216">
        <f>Q138*H138</f>
        <v>0</v>
      </c>
      <c r="S138" s="216">
        <v>0</v>
      </c>
      <c r="T138" s="217">
        <f>S138*H138</f>
        <v>0</v>
      </c>
      <c r="U138" s="40"/>
      <c r="V138" s="40"/>
      <c r="W138" s="40"/>
      <c r="X138" s="40"/>
      <c r="Y138" s="40"/>
      <c r="Z138" s="40"/>
      <c r="AA138" s="40"/>
      <c r="AB138" s="40"/>
      <c r="AC138" s="40"/>
      <c r="AD138" s="40"/>
      <c r="AE138" s="40"/>
      <c r="AR138" s="218" t="s">
        <v>175</v>
      </c>
      <c r="AT138" s="218" t="s">
        <v>121</v>
      </c>
      <c r="AU138" s="218" t="s">
        <v>80</v>
      </c>
      <c r="AY138" s="19" t="s">
        <v>124</v>
      </c>
      <c r="BE138" s="219">
        <f>IF(N138="základní",J138,0)</f>
        <v>0</v>
      </c>
      <c r="BF138" s="219">
        <f>IF(N138="snížená",J138,0)</f>
        <v>0</v>
      </c>
      <c r="BG138" s="219">
        <f>IF(N138="zákl. přenesená",J138,0)</f>
        <v>0</v>
      </c>
      <c r="BH138" s="219">
        <f>IF(N138="sníž. přenesená",J138,0)</f>
        <v>0</v>
      </c>
      <c r="BI138" s="219">
        <f>IF(N138="nulová",J138,0)</f>
        <v>0</v>
      </c>
      <c r="BJ138" s="19" t="s">
        <v>80</v>
      </c>
      <c r="BK138" s="219">
        <f>ROUND(I138*H138,2)</f>
        <v>0</v>
      </c>
      <c r="BL138" s="19" t="s">
        <v>175</v>
      </c>
      <c r="BM138" s="218" t="s">
        <v>241</v>
      </c>
    </row>
    <row r="139" s="2" customFormat="1">
      <c r="A139" s="40"/>
      <c r="B139" s="41"/>
      <c r="C139" s="42"/>
      <c r="D139" s="220" t="s">
        <v>134</v>
      </c>
      <c r="E139" s="42"/>
      <c r="F139" s="221" t="s">
        <v>242</v>
      </c>
      <c r="G139" s="42"/>
      <c r="H139" s="42"/>
      <c r="I139" s="222"/>
      <c r="J139" s="42"/>
      <c r="K139" s="42"/>
      <c r="L139" s="46"/>
      <c r="M139" s="223"/>
      <c r="N139" s="224"/>
      <c r="O139" s="86"/>
      <c r="P139" s="86"/>
      <c r="Q139" s="86"/>
      <c r="R139" s="86"/>
      <c r="S139" s="86"/>
      <c r="T139" s="87"/>
      <c r="U139" s="40"/>
      <c r="V139" s="40"/>
      <c r="W139" s="40"/>
      <c r="X139" s="40"/>
      <c r="Y139" s="40"/>
      <c r="Z139" s="40"/>
      <c r="AA139" s="40"/>
      <c r="AB139" s="40"/>
      <c r="AC139" s="40"/>
      <c r="AD139" s="40"/>
      <c r="AE139" s="40"/>
      <c r="AT139" s="19" t="s">
        <v>134</v>
      </c>
      <c r="AU139" s="19" t="s">
        <v>80</v>
      </c>
    </row>
    <row r="140" s="2" customFormat="1" ht="37.8" customHeight="1">
      <c r="A140" s="40"/>
      <c r="B140" s="41"/>
      <c r="C140" s="257" t="s">
        <v>7</v>
      </c>
      <c r="D140" s="257" t="s">
        <v>121</v>
      </c>
      <c r="E140" s="258" t="s">
        <v>243</v>
      </c>
      <c r="F140" s="259" t="s">
        <v>244</v>
      </c>
      <c r="G140" s="260" t="s">
        <v>131</v>
      </c>
      <c r="H140" s="261">
        <v>11</v>
      </c>
      <c r="I140" s="262"/>
      <c r="J140" s="263">
        <f>ROUND(I140*H140,2)</f>
        <v>0</v>
      </c>
      <c r="K140" s="259" t="s">
        <v>132</v>
      </c>
      <c r="L140" s="264"/>
      <c r="M140" s="265" t="s">
        <v>19</v>
      </c>
      <c r="N140" s="266" t="s">
        <v>45</v>
      </c>
      <c r="O140" s="86"/>
      <c r="P140" s="216">
        <f>O140*H140</f>
        <v>0</v>
      </c>
      <c r="Q140" s="216">
        <v>0</v>
      </c>
      <c r="R140" s="216">
        <f>Q140*H140</f>
        <v>0</v>
      </c>
      <c r="S140" s="216">
        <v>0</v>
      </c>
      <c r="T140" s="217">
        <f>S140*H140</f>
        <v>0</v>
      </c>
      <c r="U140" s="40"/>
      <c r="V140" s="40"/>
      <c r="W140" s="40"/>
      <c r="X140" s="40"/>
      <c r="Y140" s="40"/>
      <c r="Z140" s="40"/>
      <c r="AA140" s="40"/>
      <c r="AB140" s="40"/>
      <c r="AC140" s="40"/>
      <c r="AD140" s="40"/>
      <c r="AE140" s="40"/>
      <c r="AR140" s="218" t="s">
        <v>175</v>
      </c>
      <c r="AT140" s="218" t="s">
        <v>121</v>
      </c>
      <c r="AU140" s="218" t="s">
        <v>80</v>
      </c>
      <c r="AY140" s="19" t="s">
        <v>124</v>
      </c>
      <c r="BE140" s="219">
        <f>IF(N140="základní",J140,0)</f>
        <v>0</v>
      </c>
      <c r="BF140" s="219">
        <f>IF(N140="snížená",J140,0)</f>
        <v>0</v>
      </c>
      <c r="BG140" s="219">
        <f>IF(N140="zákl. přenesená",J140,0)</f>
        <v>0</v>
      </c>
      <c r="BH140" s="219">
        <f>IF(N140="sníž. přenesená",J140,0)</f>
        <v>0</v>
      </c>
      <c r="BI140" s="219">
        <f>IF(N140="nulová",J140,0)</f>
        <v>0</v>
      </c>
      <c r="BJ140" s="19" t="s">
        <v>80</v>
      </c>
      <c r="BK140" s="219">
        <f>ROUND(I140*H140,2)</f>
        <v>0</v>
      </c>
      <c r="BL140" s="19" t="s">
        <v>175</v>
      </c>
      <c r="BM140" s="218" t="s">
        <v>245</v>
      </c>
    </row>
    <row r="141" s="2" customFormat="1">
      <c r="A141" s="40"/>
      <c r="B141" s="41"/>
      <c r="C141" s="42"/>
      <c r="D141" s="220" t="s">
        <v>134</v>
      </c>
      <c r="E141" s="42"/>
      <c r="F141" s="221" t="s">
        <v>242</v>
      </c>
      <c r="G141" s="42"/>
      <c r="H141" s="42"/>
      <c r="I141" s="222"/>
      <c r="J141" s="42"/>
      <c r="K141" s="42"/>
      <c r="L141" s="46"/>
      <c r="M141" s="223"/>
      <c r="N141" s="224"/>
      <c r="O141" s="86"/>
      <c r="P141" s="86"/>
      <c r="Q141" s="86"/>
      <c r="R141" s="86"/>
      <c r="S141" s="86"/>
      <c r="T141" s="87"/>
      <c r="U141" s="40"/>
      <c r="V141" s="40"/>
      <c r="W141" s="40"/>
      <c r="X141" s="40"/>
      <c r="Y141" s="40"/>
      <c r="Z141" s="40"/>
      <c r="AA141" s="40"/>
      <c r="AB141" s="40"/>
      <c r="AC141" s="40"/>
      <c r="AD141" s="40"/>
      <c r="AE141" s="40"/>
      <c r="AT141" s="19" t="s">
        <v>134</v>
      </c>
      <c r="AU141" s="19" t="s">
        <v>80</v>
      </c>
    </row>
    <row r="142" s="2" customFormat="1" ht="24.15" customHeight="1">
      <c r="A142" s="40"/>
      <c r="B142" s="41"/>
      <c r="C142" s="207" t="s">
        <v>246</v>
      </c>
      <c r="D142" s="207" t="s">
        <v>128</v>
      </c>
      <c r="E142" s="208" t="s">
        <v>247</v>
      </c>
      <c r="F142" s="209" t="s">
        <v>248</v>
      </c>
      <c r="G142" s="210" t="s">
        <v>131</v>
      </c>
      <c r="H142" s="211">
        <v>16</v>
      </c>
      <c r="I142" s="212"/>
      <c r="J142" s="213">
        <f>ROUND(I142*H142,2)</f>
        <v>0</v>
      </c>
      <c r="K142" s="209" t="s">
        <v>132</v>
      </c>
      <c r="L142" s="46"/>
      <c r="M142" s="214" t="s">
        <v>19</v>
      </c>
      <c r="N142" s="215" t="s">
        <v>45</v>
      </c>
      <c r="O142" s="86"/>
      <c r="P142" s="216">
        <f>O142*H142</f>
        <v>0</v>
      </c>
      <c r="Q142" s="216">
        <v>0</v>
      </c>
      <c r="R142" s="216">
        <f>Q142*H142</f>
        <v>0</v>
      </c>
      <c r="S142" s="216">
        <v>0</v>
      </c>
      <c r="T142" s="217">
        <f>S142*H142</f>
        <v>0</v>
      </c>
      <c r="U142" s="40"/>
      <c r="V142" s="40"/>
      <c r="W142" s="40"/>
      <c r="X142" s="40"/>
      <c r="Y142" s="40"/>
      <c r="Z142" s="40"/>
      <c r="AA142" s="40"/>
      <c r="AB142" s="40"/>
      <c r="AC142" s="40"/>
      <c r="AD142" s="40"/>
      <c r="AE142" s="40"/>
      <c r="AR142" s="218" t="s">
        <v>80</v>
      </c>
      <c r="AT142" s="218" t="s">
        <v>128</v>
      </c>
      <c r="AU142" s="218" t="s">
        <v>80</v>
      </c>
      <c r="AY142" s="19" t="s">
        <v>124</v>
      </c>
      <c r="BE142" s="219">
        <f>IF(N142="základní",J142,0)</f>
        <v>0</v>
      </c>
      <c r="BF142" s="219">
        <f>IF(N142="snížená",J142,0)</f>
        <v>0</v>
      </c>
      <c r="BG142" s="219">
        <f>IF(N142="zákl. přenesená",J142,0)</f>
        <v>0</v>
      </c>
      <c r="BH142" s="219">
        <f>IF(N142="sníž. přenesená",J142,0)</f>
        <v>0</v>
      </c>
      <c r="BI142" s="219">
        <f>IF(N142="nulová",J142,0)</f>
        <v>0</v>
      </c>
      <c r="BJ142" s="19" t="s">
        <v>80</v>
      </c>
      <c r="BK142" s="219">
        <f>ROUND(I142*H142,2)</f>
        <v>0</v>
      </c>
      <c r="BL142" s="19" t="s">
        <v>80</v>
      </c>
      <c r="BM142" s="218" t="s">
        <v>249</v>
      </c>
    </row>
    <row r="143" s="2" customFormat="1">
      <c r="A143" s="40"/>
      <c r="B143" s="41"/>
      <c r="C143" s="42"/>
      <c r="D143" s="220" t="s">
        <v>134</v>
      </c>
      <c r="E143" s="42"/>
      <c r="F143" s="221" t="s">
        <v>242</v>
      </c>
      <c r="G143" s="42"/>
      <c r="H143" s="42"/>
      <c r="I143" s="222"/>
      <c r="J143" s="42"/>
      <c r="K143" s="42"/>
      <c r="L143" s="46"/>
      <c r="M143" s="223"/>
      <c r="N143" s="224"/>
      <c r="O143" s="86"/>
      <c r="P143" s="86"/>
      <c r="Q143" s="86"/>
      <c r="R143" s="86"/>
      <c r="S143" s="86"/>
      <c r="T143" s="87"/>
      <c r="U143" s="40"/>
      <c r="V143" s="40"/>
      <c r="W143" s="40"/>
      <c r="X143" s="40"/>
      <c r="Y143" s="40"/>
      <c r="Z143" s="40"/>
      <c r="AA143" s="40"/>
      <c r="AB143" s="40"/>
      <c r="AC143" s="40"/>
      <c r="AD143" s="40"/>
      <c r="AE143" s="40"/>
      <c r="AT143" s="19" t="s">
        <v>134</v>
      </c>
      <c r="AU143" s="19" t="s">
        <v>80</v>
      </c>
    </row>
    <row r="144" s="2" customFormat="1" ht="37.8" customHeight="1">
      <c r="A144" s="40"/>
      <c r="B144" s="41"/>
      <c r="C144" s="257" t="s">
        <v>250</v>
      </c>
      <c r="D144" s="257" t="s">
        <v>121</v>
      </c>
      <c r="E144" s="258" t="s">
        <v>251</v>
      </c>
      <c r="F144" s="259" t="s">
        <v>252</v>
      </c>
      <c r="G144" s="260" t="s">
        <v>131</v>
      </c>
      <c r="H144" s="261">
        <v>3</v>
      </c>
      <c r="I144" s="262"/>
      <c r="J144" s="263">
        <f>ROUND(I144*H144,2)</f>
        <v>0</v>
      </c>
      <c r="K144" s="259" t="s">
        <v>132</v>
      </c>
      <c r="L144" s="264"/>
      <c r="M144" s="265" t="s">
        <v>19</v>
      </c>
      <c r="N144" s="266" t="s">
        <v>45</v>
      </c>
      <c r="O144" s="86"/>
      <c r="P144" s="216">
        <f>O144*H144</f>
        <v>0</v>
      </c>
      <c r="Q144" s="216">
        <v>0</v>
      </c>
      <c r="R144" s="216">
        <f>Q144*H144</f>
        <v>0</v>
      </c>
      <c r="S144" s="216">
        <v>0</v>
      </c>
      <c r="T144" s="217">
        <f>S144*H144</f>
        <v>0</v>
      </c>
      <c r="U144" s="40"/>
      <c r="V144" s="40"/>
      <c r="W144" s="40"/>
      <c r="X144" s="40"/>
      <c r="Y144" s="40"/>
      <c r="Z144" s="40"/>
      <c r="AA144" s="40"/>
      <c r="AB144" s="40"/>
      <c r="AC144" s="40"/>
      <c r="AD144" s="40"/>
      <c r="AE144" s="40"/>
      <c r="AR144" s="218" t="s">
        <v>175</v>
      </c>
      <c r="AT144" s="218" t="s">
        <v>121</v>
      </c>
      <c r="AU144" s="218" t="s">
        <v>80</v>
      </c>
      <c r="AY144" s="19" t="s">
        <v>124</v>
      </c>
      <c r="BE144" s="219">
        <f>IF(N144="základní",J144,0)</f>
        <v>0</v>
      </c>
      <c r="BF144" s="219">
        <f>IF(N144="snížená",J144,0)</f>
        <v>0</v>
      </c>
      <c r="BG144" s="219">
        <f>IF(N144="zákl. přenesená",J144,0)</f>
        <v>0</v>
      </c>
      <c r="BH144" s="219">
        <f>IF(N144="sníž. přenesená",J144,0)</f>
        <v>0</v>
      </c>
      <c r="BI144" s="219">
        <f>IF(N144="nulová",J144,0)</f>
        <v>0</v>
      </c>
      <c r="BJ144" s="19" t="s">
        <v>80</v>
      </c>
      <c r="BK144" s="219">
        <f>ROUND(I144*H144,2)</f>
        <v>0</v>
      </c>
      <c r="BL144" s="19" t="s">
        <v>175</v>
      </c>
      <c r="BM144" s="218" t="s">
        <v>253</v>
      </c>
    </row>
    <row r="145" s="2" customFormat="1">
      <c r="A145" s="40"/>
      <c r="B145" s="41"/>
      <c r="C145" s="42"/>
      <c r="D145" s="220" t="s">
        <v>134</v>
      </c>
      <c r="E145" s="42"/>
      <c r="F145" s="221" t="s">
        <v>242</v>
      </c>
      <c r="G145" s="42"/>
      <c r="H145" s="42"/>
      <c r="I145" s="222"/>
      <c r="J145" s="42"/>
      <c r="K145" s="42"/>
      <c r="L145" s="46"/>
      <c r="M145" s="223"/>
      <c r="N145" s="224"/>
      <c r="O145" s="86"/>
      <c r="P145" s="86"/>
      <c r="Q145" s="86"/>
      <c r="R145" s="86"/>
      <c r="S145" s="86"/>
      <c r="T145" s="87"/>
      <c r="U145" s="40"/>
      <c r="V145" s="40"/>
      <c r="W145" s="40"/>
      <c r="X145" s="40"/>
      <c r="Y145" s="40"/>
      <c r="Z145" s="40"/>
      <c r="AA145" s="40"/>
      <c r="AB145" s="40"/>
      <c r="AC145" s="40"/>
      <c r="AD145" s="40"/>
      <c r="AE145" s="40"/>
      <c r="AT145" s="19" t="s">
        <v>134</v>
      </c>
      <c r="AU145" s="19" t="s">
        <v>80</v>
      </c>
    </row>
    <row r="146" s="2" customFormat="1" ht="37.8" customHeight="1">
      <c r="A146" s="40"/>
      <c r="B146" s="41"/>
      <c r="C146" s="257" t="s">
        <v>254</v>
      </c>
      <c r="D146" s="257" t="s">
        <v>121</v>
      </c>
      <c r="E146" s="258" t="s">
        <v>255</v>
      </c>
      <c r="F146" s="259" t="s">
        <v>256</v>
      </c>
      <c r="G146" s="260" t="s">
        <v>131</v>
      </c>
      <c r="H146" s="261">
        <v>6</v>
      </c>
      <c r="I146" s="262"/>
      <c r="J146" s="263">
        <f>ROUND(I146*H146,2)</f>
        <v>0</v>
      </c>
      <c r="K146" s="259" t="s">
        <v>132</v>
      </c>
      <c r="L146" s="264"/>
      <c r="M146" s="265" t="s">
        <v>19</v>
      </c>
      <c r="N146" s="266" t="s">
        <v>45</v>
      </c>
      <c r="O146" s="86"/>
      <c r="P146" s="216">
        <f>O146*H146</f>
        <v>0</v>
      </c>
      <c r="Q146" s="216">
        <v>0</v>
      </c>
      <c r="R146" s="216">
        <f>Q146*H146</f>
        <v>0</v>
      </c>
      <c r="S146" s="216">
        <v>0</v>
      </c>
      <c r="T146" s="217">
        <f>S146*H146</f>
        <v>0</v>
      </c>
      <c r="U146" s="40"/>
      <c r="V146" s="40"/>
      <c r="W146" s="40"/>
      <c r="X146" s="40"/>
      <c r="Y146" s="40"/>
      <c r="Z146" s="40"/>
      <c r="AA146" s="40"/>
      <c r="AB146" s="40"/>
      <c r="AC146" s="40"/>
      <c r="AD146" s="40"/>
      <c r="AE146" s="40"/>
      <c r="AR146" s="218" t="s">
        <v>82</v>
      </c>
      <c r="AT146" s="218" t="s">
        <v>121</v>
      </c>
      <c r="AU146" s="218" t="s">
        <v>80</v>
      </c>
      <c r="AY146" s="19" t="s">
        <v>124</v>
      </c>
      <c r="BE146" s="219">
        <f>IF(N146="základní",J146,0)</f>
        <v>0</v>
      </c>
      <c r="BF146" s="219">
        <f>IF(N146="snížená",J146,0)</f>
        <v>0</v>
      </c>
      <c r="BG146" s="219">
        <f>IF(N146="zákl. přenesená",J146,0)</f>
        <v>0</v>
      </c>
      <c r="BH146" s="219">
        <f>IF(N146="sníž. přenesená",J146,0)</f>
        <v>0</v>
      </c>
      <c r="BI146" s="219">
        <f>IF(N146="nulová",J146,0)</f>
        <v>0</v>
      </c>
      <c r="BJ146" s="19" t="s">
        <v>80</v>
      </c>
      <c r="BK146" s="219">
        <f>ROUND(I146*H146,2)</f>
        <v>0</v>
      </c>
      <c r="BL146" s="19" t="s">
        <v>80</v>
      </c>
      <c r="BM146" s="218" t="s">
        <v>257</v>
      </c>
    </row>
    <row r="147" s="2" customFormat="1">
      <c r="A147" s="40"/>
      <c r="B147" s="41"/>
      <c r="C147" s="42"/>
      <c r="D147" s="220" t="s">
        <v>134</v>
      </c>
      <c r="E147" s="42"/>
      <c r="F147" s="221" t="s">
        <v>242</v>
      </c>
      <c r="G147" s="42"/>
      <c r="H147" s="42"/>
      <c r="I147" s="222"/>
      <c r="J147" s="42"/>
      <c r="K147" s="42"/>
      <c r="L147" s="46"/>
      <c r="M147" s="223"/>
      <c r="N147" s="224"/>
      <c r="O147" s="86"/>
      <c r="P147" s="86"/>
      <c r="Q147" s="86"/>
      <c r="R147" s="86"/>
      <c r="S147" s="86"/>
      <c r="T147" s="87"/>
      <c r="U147" s="40"/>
      <c r="V147" s="40"/>
      <c r="W147" s="40"/>
      <c r="X147" s="40"/>
      <c r="Y147" s="40"/>
      <c r="Z147" s="40"/>
      <c r="AA147" s="40"/>
      <c r="AB147" s="40"/>
      <c r="AC147" s="40"/>
      <c r="AD147" s="40"/>
      <c r="AE147" s="40"/>
      <c r="AT147" s="19" t="s">
        <v>134</v>
      </c>
      <c r="AU147" s="19" t="s">
        <v>80</v>
      </c>
    </row>
    <row r="148" s="2" customFormat="1" ht="24.15" customHeight="1">
      <c r="A148" s="40"/>
      <c r="B148" s="41"/>
      <c r="C148" s="207" t="s">
        <v>258</v>
      </c>
      <c r="D148" s="207" t="s">
        <v>128</v>
      </c>
      <c r="E148" s="208" t="s">
        <v>259</v>
      </c>
      <c r="F148" s="209" t="s">
        <v>260</v>
      </c>
      <c r="G148" s="210" t="s">
        <v>131</v>
      </c>
      <c r="H148" s="211">
        <v>9</v>
      </c>
      <c r="I148" s="212"/>
      <c r="J148" s="213">
        <f>ROUND(I148*H148,2)</f>
        <v>0</v>
      </c>
      <c r="K148" s="209" t="s">
        <v>132</v>
      </c>
      <c r="L148" s="46"/>
      <c r="M148" s="214" t="s">
        <v>19</v>
      </c>
      <c r="N148" s="215" t="s">
        <v>45</v>
      </c>
      <c r="O148" s="86"/>
      <c r="P148" s="216">
        <f>O148*H148</f>
        <v>0</v>
      </c>
      <c r="Q148" s="216">
        <v>0</v>
      </c>
      <c r="R148" s="216">
        <f>Q148*H148</f>
        <v>0</v>
      </c>
      <c r="S148" s="216">
        <v>0</v>
      </c>
      <c r="T148" s="217">
        <f>S148*H148</f>
        <v>0</v>
      </c>
      <c r="U148" s="40"/>
      <c r="V148" s="40"/>
      <c r="W148" s="40"/>
      <c r="X148" s="40"/>
      <c r="Y148" s="40"/>
      <c r="Z148" s="40"/>
      <c r="AA148" s="40"/>
      <c r="AB148" s="40"/>
      <c r="AC148" s="40"/>
      <c r="AD148" s="40"/>
      <c r="AE148" s="40"/>
      <c r="AR148" s="218" t="s">
        <v>80</v>
      </c>
      <c r="AT148" s="218" t="s">
        <v>128</v>
      </c>
      <c r="AU148" s="218" t="s">
        <v>80</v>
      </c>
      <c r="AY148" s="19" t="s">
        <v>124</v>
      </c>
      <c r="BE148" s="219">
        <f>IF(N148="základní",J148,0)</f>
        <v>0</v>
      </c>
      <c r="BF148" s="219">
        <f>IF(N148="snížená",J148,0)</f>
        <v>0</v>
      </c>
      <c r="BG148" s="219">
        <f>IF(N148="zákl. přenesená",J148,0)</f>
        <v>0</v>
      </c>
      <c r="BH148" s="219">
        <f>IF(N148="sníž. přenesená",J148,0)</f>
        <v>0</v>
      </c>
      <c r="BI148" s="219">
        <f>IF(N148="nulová",J148,0)</f>
        <v>0</v>
      </c>
      <c r="BJ148" s="19" t="s">
        <v>80</v>
      </c>
      <c r="BK148" s="219">
        <f>ROUND(I148*H148,2)</f>
        <v>0</v>
      </c>
      <c r="BL148" s="19" t="s">
        <v>80</v>
      </c>
      <c r="BM148" s="218" t="s">
        <v>261</v>
      </c>
    </row>
    <row r="149" s="2" customFormat="1">
      <c r="A149" s="40"/>
      <c r="B149" s="41"/>
      <c r="C149" s="42"/>
      <c r="D149" s="220" t="s">
        <v>134</v>
      </c>
      <c r="E149" s="42"/>
      <c r="F149" s="221" t="s">
        <v>242</v>
      </c>
      <c r="G149" s="42"/>
      <c r="H149" s="42"/>
      <c r="I149" s="222"/>
      <c r="J149" s="42"/>
      <c r="K149" s="42"/>
      <c r="L149" s="46"/>
      <c r="M149" s="223"/>
      <c r="N149" s="224"/>
      <c r="O149" s="86"/>
      <c r="P149" s="86"/>
      <c r="Q149" s="86"/>
      <c r="R149" s="86"/>
      <c r="S149" s="86"/>
      <c r="T149" s="87"/>
      <c r="U149" s="40"/>
      <c r="V149" s="40"/>
      <c r="W149" s="40"/>
      <c r="X149" s="40"/>
      <c r="Y149" s="40"/>
      <c r="Z149" s="40"/>
      <c r="AA149" s="40"/>
      <c r="AB149" s="40"/>
      <c r="AC149" s="40"/>
      <c r="AD149" s="40"/>
      <c r="AE149" s="40"/>
      <c r="AT149" s="19" t="s">
        <v>134</v>
      </c>
      <c r="AU149" s="19" t="s">
        <v>80</v>
      </c>
    </row>
    <row r="150" s="2" customFormat="1" ht="24.15" customHeight="1">
      <c r="A150" s="40"/>
      <c r="B150" s="41"/>
      <c r="C150" s="257" t="s">
        <v>262</v>
      </c>
      <c r="D150" s="257" t="s">
        <v>121</v>
      </c>
      <c r="E150" s="258" t="s">
        <v>263</v>
      </c>
      <c r="F150" s="259" t="s">
        <v>264</v>
      </c>
      <c r="G150" s="260" t="s">
        <v>131</v>
      </c>
      <c r="H150" s="261">
        <v>3</v>
      </c>
      <c r="I150" s="262"/>
      <c r="J150" s="263">
        <f>ROUND(I150*H150,2)</f>
        <v>0</v>
      </c>
      <c r="K150" s="259" t="s">
        <v>132</v>
      </c>
      <c r="L150" s="264"/>
      <c r="M150" s="265" t="s">
        <v>19</v>
      </c>
      <c r="N150" s="266" t="s">
        <v>45</v>
      </c>
      <c r="O150" s="86"/>
      <c r="P150" s="216">
        <f>O150*H150</f>
        <v>0</v>
      </c>
      <c r="Q150" s="216">
        <v>0</v>
      </c>
      <c r="R150" s="216">
        <f>Q150*H150</f>
        <v>0</v>
      </c>
      <c r="S150" s="216">
        <v>0</v>
      </c>
      <c r="T150" s="217">
        <f>S150*H150</f>
        <v>0</v>
      </c>
      <c r="U150" s="40"/>
      <c r="V150" s="40"/>
      <c r="W150" s="40"/>
      <c r="X150" s="40"/>
      <c r="Y150" s="40"/>
      <c r="Z150" s="40"/>
      <c r="AA150" s="40"/>
      <c r="AB150" s="40"/>
      <c r="AC150" s="40"/>
      <c r="AD150" s="40"/>
      <c r="AE150" s="40"/>
      <c r="AR150" s="218" t="s">
        <v>175</v>
      </c>
      <c r="AT150" s="218" t="s">
        <v>121</v>
      </c>
      <c r="AU150" s="218" t="s">
        <v>80</v>
      </c>
      <c r="AY150" s="19" t="s">
        <v>124</v>
      </c>
      <c r="BE150" s="219">
        <f>IF(N150="základní",J150,0)</f>
        <v>0</v>
      </c>
      <c r="BF150" s="219">
        <f>IF(N150="snížená",J150,0)</f>
        <v>0</v>
      </c>
      <c r="BG150" s="219">
        <f>IF(N150="zákl. přenesená",J150,0)</f>
        <v>0</v>
      </c>
      <c r="BH150" s="219">
        <f>IF(N150="sníž. přenesená",J150,0)</f>
        <v>0</v>
      </c>
      <c r="BI150" s="219">
        <f>IF(N150="nulová",J150,0)</f>
        <v>0</v>
      </c>
      <c r="BJ150" s="19" t="s">
        <v>80</v>
      </c>
      <c r="BK150" s="219">
        <f>ROUND(I150*H150,2)</f>
        <v>0</v>
      </c>
      <c r="BL150" s="19" t="s">
        <v>175</v>
      </c>
      <c r="BM150" s="218" t="s">
        <v>265</v>
      </c>
    </row>
    <row r="151" s="2" customFormat="1">
      <c r="A151" s="40"/>
      <c r="B151" s="41"/>
      <c r="C151" s="42"/>
      <c r="D151" s="220" t="s">
        <v>134</v>
      </c>
      <c r="E151" s="42"/>
      <c r="F151" s="221" t="s">
        <v>266</v>
      </c>
      <c r="G151" s="42"/>
      <c r="H151" s="42"/>
      <c r="I151" s="222"/>
      <c r="J151" s="42"/>
      <c r="K151" s="42"/>
      <c r="L151" s="46"/>
      <c r="M151" s="223"/>
      <c r="N151" s="224"/>
      <c r="O151" s="86"/>
      <c r="P151" s="86"/>
      <c r="Q151" s="86"/>
      <c r="R151" s="86"/>
      <c r="S151" s="86"/>
      <c r="T151" s="87"/>
      <c r="U151" s="40"/>
      <c r="V151" s="40"/>
      <c r="W151" s="40"/>
      <c r="X151" s="40"/>
      <c r="Y151" s="40"/>
      <c r="Z151" s="40"/>
      <c r="AA151" s="40"/>
      <c r="AB151" s="40"/>
      <c r="AC151" s="40"/>
      <c r="AD151" s="40"/>
      <c r="AE151" s="40"/>
      <c r="AT151" s="19" t="s">
        <v>134</v>
      </c>
      <c r="AU151" s="19" t="s">
        <v>80</v>
      </c>
    </row>
    <row r="152" s="2" customFormat="1" ht="24.15" customHeight="1">
      <c r="A152" s="40"/>
      <c r="B152" s="41"/>
      <c r="C152" s="257" t="s">
        <v>267</v>
      </c>
      <c r="D152" s="257" t="s">
        <v>121</v>
      </c>
      <c r="E152" s="258" t="s">
        <v>268</v>
      </c>
      <c r="F152" s="259" t="s">
        <v>269</v>
      </c>
      <c r="G152" s="260" t="s">
        <v>131</v>
      </c>
      <c r="H152" s="261">
        <v>1</v>
      </c>
      <c r="I152" s="262"/>
      <c r="J152" s="263">
        <f>ROUND(I152*H152,2)</f>
        <v>0</v>
      </c>
      <c r="K152" s="259" t="s">
        <v>132</v>
      </c>
      <c r="L152" s="264"/>
      <c r="M152" s="265" t="s">
        <v>19</v>
      </c>
      <c r="N152" s="266" t="s">
        <v>45</v>
      </c>
      <c r="O152" s="86"/>
      <c r="P152" s="216">
        <f>O152*H152</f>
        <v>0</v>
      </c>
      <c r="Q152" s="216">
        <v>0</v>
      </c>
      <c r="R152" s="216">
        <f>Q152*H152</f>
        <v>0</v>
      </c>
      <c r="S152" s="216">
        <v>0</v>
      </c>
      <c r="T152" s="217">
        <f>S152*H152</f>
        <v>0</v>
      </c>
      <c r="U152" s="40"/>
      <c r="V152" s="40"/>
      <c r="W152" s="40"/>
      <c r="X152" s="40"/>
      <c r="Y152" s="40"/>
      <c r="Z152" s="40"/>
      <c r="AA152" s="40"/>
      <c r="AB152" s="40"/>
      <c r="AC152" s="40"/>
      <c r="AD152" s="40"/>
      <c r="AE152" s="40"/>
      <c r="AR152" s="218" t="s">
        <v>82</v>
      </c>
      <c r="AT152" s="218" t="s">
        <v>121</v>
      </c>
      <c r="AU152" s="218" t="s">
        <v>80</v>
      </c>
      <c r="AY152" s="19" t="s">
        <v>124</v>
      </c>
      <c r="BE152" s="219">
        <f>IF(N152="základní",J152,0)</f>
        <v>0</v>
      </c>
      <c r="BF152" s="219">
        <f>IF(N152="snížená",J152,0)</f>
        <v>0</v>
      </c>
      <c r="BG152" s="219">
        <f>IF(N152="zákl. přenesená",J152,0)</f>
        <v>0</v>
      </c>
      <c r="BH152" s="219">
        <f>IF(N152="sníž. přenesená",J152,0)</f>
        <v>0</v>
      </c>
      <c r="BI152" s="219">
        <f>IF(N152="nulová",J152,0)</f>
        <v>0</v>
      </c>
      <c r="BJ152" s="19" t="s">
        <v>80</v>
      </c>
      <c r="BK152" s="219">
        <f>ROUND(I152*H152,2)</f>
        <v>0</v>
      </c>
      <c r="BL152" s="19" t="s">
        <v>80</v>
      </c>
      <c r="BM152" s="218" t="s">
        <v>270</v>
      </c>
    </row>
    <row r="153" s="2" customFormat="1">
      <c r="A153" s="40"/>
      <c r="B153" s="41"/>
      <c r="C153" s="42"/>
      <c r="D153" s="220" t="s">
        <v>134</v>
      </c>
      <c r="E153" s="42"/>
      <c r="F153" s="221" t="s">
        <v>271</v>
      </c>
      <c r="G153" s="42"/>
      <c r="H153" s="42"/>
      <c r="I153" s="222"/>
      <c r="J153" s="42"/>
      <c r="K153" s="42"/>
      <c r="L153" s="46"/>
      <c r="M153" s="223"/>
      <c r="N153" s="224"/>
      <c r="O153" s="86"/>
      <c r="P153" s="86"/>
      <c r="Q153" s="86"/>
      <c r="R153" s="86"/>
      <c r="S153" s="86"/>
      <c r="T153" s="87"/>
      <c r="U153" s="40"/>
      <c r="V153" s="40"/>
      <c r="W153" s="40"/>
      <c r="X153" s="40"/>
      <c r="Y153" s="40"/>
      <c r="Z153" s="40"/>
      <c r="AA153" s="40"/>
      <c r="AB153" s="40"/>
      <c r="AC153" s="40"/>
      <c r="AD153" s="40"/>
      <c r="AE153" s="40"/>
      <c r="AT153" s="19" t="s">
        <v>134</v>
      </c>
      <c r="AU153" s="19" t="s">
        <v>80</v>
      </c>
    </row>
    <row r="154" s="2" customFormat="1" ht="24.15" customHeight="1">
      <c r="A154" s="40"/>
      <c r="B154" s="41"/>
      <c r="C154" s="257" t="s">
        <v>272</v>
      </c>
      <c r="D154" s="257" t="s">
        <v>121</v>
      </c>
      <c r="E154" s="258" t="s">
        <v>273</v>
      </c>
      <c r="F154" s="259" t="s">
        <v>274</v>
      </c>
      <c r="G154" s="260" t="s">
        <v>131</v>
      </c>
      <c r="H154" s="261">
        <v>3</v>
      </c>
      <c r="I154" s="262"/>
      <c r="J154" s="263">
        <f>ROUND(I154*H154,2)</f>
        <v>0</v>
      </c>
      <c r="K154" s="259" t="s">
        <v>132</v>
      </c>
      <c r="L154" s="264"/>
      <c r="M154" s="265" t="s">
        <v>19</v>
      </c>
      <c r="N154" s="266" t="s">
        <v>45</v>
      </c>
      <c r="O154" s="86"/>
      <c r="P154" s="216">
        <f>O154*H154</f>
        <v>0</v>
      </c>
      <c r="Q154" s="216">
        <v>0</v>
      </c>
      <c r="R154" s="216">
        <f>Q154*H154</f>
        <v>0</v>
      </c>
      <c r="S154" s="216">
        <v>0</v>
      </c>
      <c r="T154" s="217">
        <f>S154*H154</f>
        <v>0</v>
      </c>
      <c r="U154" s="40"/>
      <c r="V154" s="40"/>
      <c r="W154" s="40"/>
      <c r="X154" s="40"/>
      <c r="Y154" s="40"/>
      <c r="Z154" s="40"/>
      <c r="AA154" s="40"/>
      <c r="AB154" s="40"/>
      <c r="AC154" s="40"/>
      <c r="AD154" s="40"/>
      <c r="AE154" s="40"/>
      <c r="AR154" s="218" t="s">
        <v>82</v>
      </c>
      <c r="AT154" s="218" t="s">
        <v>121</v>
      </c>
      <c r="AU154" s="218" t="s">
        <v>80</v>
      </c>
      <c r="AY154" s="19" t="s">
        <v>124</v>
      </c>
      <c r="BE154" s="219">
        <f>IF(N154="základní",J154,0)</f>
        <v>0</v>
      </c>
      <c r="BF154" s="219">
        <f>IF(N154="snížená",J154,0)</f>
        <v>0</v>
      </c>
      <c r="BG154" s="219">
        <f>IF(N154="zákl. přenesená",J154,0)</f>
        <v>0</v>
      </c>
      <c r="BH154" s="219">
        <f>IF(N154="sníž. přenesená",J154,0)</f>
        <v>0</v>
      </c>
      <c r="BI154" s="219">
        <f>IF(N154="nulová",J154,0)</f>
        <v>0</v>
      </c>
      <c r="BJ154" s="19" t="s">
        <v>80</v>
      </c>
      <c r="BK154" s="219">
        <f>ROUND(I154*H154,2)</f>
        <v>0</v>
      </c>
      <c r="BL154" s="19" t="s">
        <v>80</v>
      </c>
      <c r="BM154" s="218" t="s">
        <v>275</v>
      </c>
    </row>
    <row r="155" s="2" customFormat="1">
      <c r="A155" s="40"/>
      <c r="B155" s="41"/>
      <c r="C155" s="42"/>
      <c r="D155" s="220" t="s">
        <v>134</v>
      </c>
      <c r="E155" s="42"/>
      <c r="F155" s="221" t="s">
        <v>276</v>
      </c>
      <c r="G155" s="42"/>
      <c r="H155" s="42"/>
      <c r="I155" s="222"/>
      <c r="J155" s="42"/>
      <c r="K155" s="42"/>
      <c r="L155" s="46"/>
      <c r="M155" s="223"/>
      <c r="N155" s="224"/>
      <c r="O155" s="86"/>
      <c r="P155" s="86"/>
      <c r="Q155" s="86"/>
      <c r="R155" s="86"/>
      <c r="S155" s="86"/>
      <c r="T155" s="87"/>
      <c r="U155" s="40"/>
      <c r="V155" s="40"/>
      <c r="W155" s="40"/>
      <c r="X155" s="40"/>
      <c r="Y155" s="40"/>
      <c r="Z155" s="40"/>
      <c r="AA155" s="40"/>
      <c r="AB155" s="40"/>
      <c r="AC155" s="40"/>
      <c r="AD155" s="40"/>
      <c r="AE155" s="40"/>
      <c r="AT155" s="19" t="s">
        <v>134</v>
      </c>
      <c r="AU155" s="19" t="s">
        <v>80</v>
      </c>
    </row>
    <row r="156" s="2" customFormat="1" ht="24.15" customHeight="1">
      <c r="A156" s="40"/>
      <c r="B156" s="41"/>
      <c r="C156" s="207" t="s">
        <v>277</v>
      </c>
      <c r="D156" s="207" t="s">
        <v>128</v>
      </c>
      <c r="E156" s="208" t="s">
        <v>278</v>
      </c>
      <c r="F156" s="209" t="s">
        <v>279</v>
      </c>
      <c r="G156" s="210" t="s">
        <v>131</v>
      </c>
      <c r="H156" s="211">
        <v>4</v>
      </c>
      <c r="I156" s="212"/>
      <c r="J156" s="213">
        <f>ROUND(I156*H156,2)</f>
        <v>0</v>
      </c>
      <c r="K156" s="209" t="s">
        <v>132</v>
      </c>
      <c r="L156" s="46"/>
      <c r="M156" s="214" t="s">
        <v>19</v>
      </c>
      <c r="N156" s="215" t="s">
        <v>45</v>
      </c>
      <c r="O156" s="86"/>
      <c r="P156" s="216">
        <f>O156*H156</f>
        <v>0</v>
      </c>
      <c r="Q156" s="216">
        <v>0</v>
      </c>
      <c r="R156" s="216">
        <f>Q156*H156</f>
        <v>0</v>
      </c>
      <c r="S156" s="216">
        <v>0</v>
      </c>
      <c r="T156" s="217">
        <f>S156*H156</f>
        <v>0</v>
      </c>
      <c r="U156" s="40"/>
      <c r="V156" s="40"/>
      <c r="W156" s="40"/>
      <c r="X156" s="40"/>
      <c r="Y156" s="40"/>
      <c r="Z156" s="40"/>
      <c r="AA156" s="40"/>
      <c r="AB156" s="40"/>
      <c r="AC156" s="40"/>
      <c r="AD156" s="40"/>
      <c r="AE156" s="40"/>
      <c r="AR156" s="218" t="s">
        <v>80</v>
      </c>
      <c r="AT156" s="218" t="s">
        <v>128</v>
      </c>
      <c r="AU156" s="218" t="s">
        <v>80</v>
      </c>
      <c r="AY156" s="19" t="s">
        <v>124</v>
      </c>
      <c r="BE156" s="219">
        <f>IF(N156="základní",J156,0)</f>
        <v>0</v>
      </c>
      <c r="BF156" s="219">
        <f>IF(N156="snížená",J156,0)</f>
        <v>0</v>
      </c>
      <c r="BG156" s="219">
        <f>IF(N156="zákl. přenesená",J156,0)</f>
        <v>0</v>
      </c>
      <c r="BH156" s="219">
        <f>IF(N156="sníž. přenesená",J156,0)</f>
        <v>0</v>
      </c>
      <c r="BI156" s="219">
        <f>IF(N156="nulová",J156,0)</f>
        <v>0</v>
      </c>
      <c r="BJ156" s="19" t="s">
        <v>80</v>
      </c>
      <c r="BK156" s="219">
        <f>ROUND(I156*H156,2)</f>
        <v>0</v>
      </c>
      <c r="BL156" s="19" t="s">
        <v>80</v>
      </c>
      <c r="BM156" s="218" t="s">
        <v>280</v>
      </c>
    </row>
    <row r="157" s="2" customFormat="1">
      <c r="A157" s="40"/>
      <c r="B157" s="41"/>
      <c r="C157" s="42"/>
      <c r="D157" s="220" t="s">
        <v>134</v>
      </c>
      <c r="E157" s="42"/>
      <c r="F157" s="221" t="s">
        <v>281</v>
      </c>
      <c r="G157" s="42"/>
      <c r="H157" s="42"/>
      <c r="I157" s="222"/>
      <c r="J157" s="42"/>
      <c r="K157" s="42"/>
      <c r="L157" s="46"/>
      <c r="M157" s="223"/>
      <c r="N157" s="224"/>
      <c r="O157" s="86"/>
      <c r="P157" s="86"/>
      <c r="Q157" s="86"/>
      <c r="R157" s="86"/>
      <c r="S157" s="86"/>
      <c r="T157" s="87"/>
      <c r="U157" s="40"/>
      <c r="V157" s="40"/>
      <c r="W157" s="40"/>
      <c r="X157" s="40"/>
      <c r="Y157" s="40"/>
      <c r="Z157" s="40"/>
      <c r="AA157" s="40"/>
      <c r="AB157" s="40"/>
      <c r="AC157" s="40"/>
      <c r="AD157" s="40"/>
      <c r="AE157" s="40"/>
      <c r="AT157" s="19" t="s">
        <v>134</v>
      </c>
      <c r="AU157" s="19" t="s">
        <v>80</v>
      </c>
    </row>
    <row r="158" s="2" customFormat="1" ht="16.5" customHeight="1">
      <c r="A158" s="40"/>
      <c r="B158" s="41"/>
      <c r="C158" s="207" t="s">
        <v>282</v>
      </c>
      <c r="D158" s="207" t="s">
        <v>128</v>
      </c>
      <c r="E158" s="208" t="s">
        <v>283</v>
      </c>
      <c r="F158" s="209" t="s">
        <v>284</v>
      </c>
      <c r="G158" s="210" t="s">
        <v>131</v>
      </c>
      <c r="H158" s="211">
        <v>4</v>
      </c>
      <c r="I158" s="212"/>
      <c r="J158" s="213">
        <f>ROUND(I158*H158,2)</f>
        <v>0</v>
      </c>
      <c r="K158" s="209" t="s">
        <v>132</v>
      </c>
      <c r="L158" s="46"/>
      <c r="M158" s="214" t="s">
        <v>19</v>
      </c>
      <c r="N158" s="215" t="s">
        <v>45</v>
      </c>
      <c r="O158" s="86"/>
      <c r="P158" s="216">
        <f>O158*H158</f>
        <v>0</v>
      </c>
      <c r="Q158" s="216">
        <v>0</v>
      </c>
      <c r="R158" s="216">
        <f>Q158*H158</f>
        <v>0</v>
      </c>
      <c r="S158" s="216">
        <v>0</v>
      </c>
      <c r="T158" s="217">
        <f>S158*H158</f>
        <v>0</v>
      </c>
      <c r="U158" s="40"/>
      <c r="V158" s="40"/>
      <c r="W158" s="40"/>
      <c r="X158" s="40"/>
      <c r="Y158" s="40"/>
      <c r="Z158" s="40"/>
      <c r="AA158" s="40"/>
      <c r="AB158" s="40"/>
      <c r="AC158" s="40"/>
      <c r="AD158" s="40"/>
      <c r="AE158" s="40"/>
      <c r="AR158" s="218" t="s">
        <v>80</v>
      </c>
      <c r="AT158" s="218" t="s">
        <v>128</v>
      </c>
      <c r="AU158" s="218" t="s">
        <v>80</v>
      </c>
      <c r="AY158" s="19" t="s">
        <v>124</v>
      </c>
      <c r="BE158" s="219">
        <f>IF(N158="základní",J158,0)</f>
        <v>0</v>
      </c>
      <c r="BF158" s="219">
        <f>IF(N158="snížená",J158,0)</f>
        <v>0</v>
      </c>
      <c r="BG158" s="219">
        <f>IF(N158="zákl. přenesená",J158,0)</f>
        <v>0</v>
      </c>
      <c r="BH158" s="219">
        <f>IF(N158="sníž. přenesená",J158,0)</f>
        <v>0</v>
      </c>
      <c r="BI158" s="219">
        <f>IF(N158="nulová",J158,0)</f>
        <v>0</v>
      </c>
      <c r="BJ158" s="19" t="s">
        <v>80</v>
      </c>
      <c r="BK158" s="219">
        <f>ROUND(I158*H158,2)</f>
        <v>0</v>
      </c>
      <c r="BL158" s="19" t="s">
        <v>80</v>
      </c>
      <c r="BM158" s="218" t="s">
        <v>285</v>
      </c>
    </row>
    <row r="159" s="2" customFormat="1" ht="24.15" customHeight="1">
      <c r="A159" s="40"/>
      <c r="B159" s="41"/>
      <c r="C159" s="207" t="s">
        <v>286</v>
      </c>
      <c r="D159" s="207" t="s">
        <v>128</v>
      </c>
      <c r="E159" s="208" t="s">
        <v>287</v>
      </c>
      <c r="F159" s="209" t="s">
        <v>288</v>
      </c>
      <c r="G159" s="210" t="s">
        <v>131</v>
      </c>
      <c r="H159" s="211">
        <v>4</v>
      </c>
      <c r="I159" s="212"/>
      <c r="J159" s="213">
        <f>ROUND(I159*H159,2)</f>
        <v>0</v>
      </c>
      <c r="K159" s="209" t="s">
        <v>132</v>
      </c>
      <c r="L159" s="46"/>
      <c r="M159" s="214" t="s">
        <v>19</v>
      </c>
      <c r="N159" s="215" t="s">
        <v>45</v>
      </c>
      <c r="O159" s="86"/>
      <c r="P159" s="216">
        <f>O159*H159</f>
        <v>0</v>
      </c>
      <c r="Q159" s="216">
        <v>0</v>
      </c>
      <c r="R159" s="216">
        <f>Q159*H159</f>
        <v>0</v>
      </c>
      <c r="S159" s="216">
        <v>0</v>
      </c>
      <c r="T159" s="217">
        <f>S159*H159</f>
        <v>0</v>
      </c>
      <c r="U159" s="40"/>
      <c r="V159" s="40"/>
      <c r="W159" s="40"/>
      <c r="X159" s="40"/>
      <c r="Y159" s="40"/>
      <c r="Z159" s="40"/>
      <c r="AA159" s="40"/>
      <c r="AB159" s="40"/>
      <c r="AC159" s="40"/>
      <c r="AD159" s="40"/>
      <c r="AE159" s="40"/>
      <c r="AR159" s="218" t="s">
        <v>80</v>
      </c>
      <c r="AT159" s="218" t="s">
        <v>128</v>
      </c>
      <c r="AU159" s="218" t="s">
        <v>80</v>
      </c>
      <c r="AY159" s="19" t="s">
        <v>124</v>
      </c>
      <c r="BE159" s="219">
        <f>IF(N159="základní",J159,0)</f>
        <v>0</v>
      </c>
      <c r="BF159" s="219">
        <f>IF(N159="snížená",J159,0)</f>
        <v>0</v>
      </c>
      <c r="BG159" s="219">
        <f>IF(N159="zákl. přenesená",J159,0)</f>
        <v>0</v>
      </c>
      <c r="BH159" s="219">
        <f>IF(N159="sníž. přenesená",J159,0)</f>
        <v>0</v>
      </c>
      <c r="BI159" s="219">
        <f>IF(N159="nulová",J159,0)</f>
        <v>0</v>
      </c>
      <c r="BJ159" s="19" t="s">
        <v>80</v>
      </c>
      <c r="BK159" s="219">
        <f>ROUND(I159*H159,2)</f>
        <v>0</v>
      </c>
      <c r="BL159" s="19" t="s">
        <v>80</v>
      </c>
      <c r="BM159" s="218" t="s">
        <v>289</v>
      </c>
    </row>
    <row r="160" s="2" customFormat="1" ht="24.15" customHeight="1">
      <c r="A160" s="40"/>
      <c r="B160" s="41"/>
      <c r="C160" s="257" t="s">
        <v>290</v>
      </c>
      <c r="D160" s="257" t="s">
        <v>121</v>
      </c>
      <c r="E160" s="258" t="s">
        <v>291</v>
      </c>
      <c r="F160" s="259" t="s">
        <v>292</v>
      </c>
      <c r="G160" s="260" t="s">
        <v>131</v>
      </c>
      <c r="H160" s="261">
        <v>1</v>
      </c>
      <c r="I160" s="262"/>
      <c r="J160" s="263">
        <f>ROUND(I160*H160,2)</f>
        <v>0</v>
      </c>
      <c r="K160" s="259" t="s">
        <v>132</v>
      </c>
      <c r="L160" s="264"/>
      <c r="M160" s="265" t="s">
        <v>19</v>
      </c>
      <c r="N160" s="266" t="s">
        <v>45</v>
      </c>
      <c r="O160" s="86"/>
      <c r="P160" s="216">
        <f>O160*H160</f>
        <v>0</v>
      </c>
      <c r="Q160" s="216">
        <v>0</v>
      </c>
      <c r="R160" s="216">
        <f>Q160*H160</f>
        <v>0</v>
      </c>
      <c r="S160" s="216">
        <v>0</v>
      </c>
      <c r="T160" s="217">
        <f>S160*H160</f>
        <v>0</v>
      </c>
      <c r="U160" s="40"/>
      <c r="V160" s="40"/>
      <c r="W160" s="40"/>
      <c r="X160" s="40"/>
      <c r="Y160" s="40"/>
      <c r="Z160" s="40"/>
      <c r="AA160" s="40"/>
      <c r="AB160" s="40"/>
      <c r="AC160" s="40"/>
      <c r="AD160" s="40"/>
      <c r="AE160" s="40"/>
      <c r="AR160" s="218" t="s">
        <v>82</v>
      </c>
      <c r="AT160" s="218" t="s">
        <v>121</v>
      </c>
      <c r="AU160" s="218" t="s">
        <v>80</v>
      </c>
      <c r="AY160" s="19" t="s">
        <v>124</v>
      </c>
      <c r="BE160" s="219">
        <f>IF(N160="základní",J160,0)</f>
        <v>0</v>
      </c>
      <c r="BF160" s="219">
        <f>IF(N160="snížená",J160,0)</f>
        <v>0</v>
      </c>
      <c r="BG160" s="219">
        <f>IF(N160="zákl. přenesená",J160,0)</f>
        <v>0</v>
      </c>
      <c r="BH160" s="219">
        <f>IF(N160="sníž. přenesená",J160,0)</f>
        <v>0</v>
      </c>
      <c r="BI160" s="219">
        <f>IF(N160="nulová",J160,0)</f>
        <v>0</v>
      </c>
      <c r="BJ160" s="19" t="s">
        <v>80</v>
      </c>
      <c r="BK160" s="219">
        <f>ROUND(I160*H160,2)</f>
        <v>0</v>
      </c>
      <c r="BL160" s="19" t="s">
        <v>80</v>
      </c>
      <c r="BM160" s="218" t="s">
        <v>293</v>
      </c>
    </row>
    <row r="161" s="2" customFormat="1">
      <c r="A161" s="40"/>
      <c r="B161" s="41"/>
      <c r="C161" s="42"/>
      <c r="D161" s="220" t="s">
        <v>134</v>
      </c>
      <c r="E161" s="42"/>
      <c r="F161" s="221" t="s">
        <v>160</v>
      </c>
      <c r="G161" s="42"/>
      <c r="H161" s="42"/>
      <c r="I161" s="222"/>
      <c r="J161" s="42"/>
      <c r="K161" s="42"/>
      <c r="L161" s="46"/>
      <c r="M161" s="223"/>
      <c r="N161" s="224"/>
      <c r="O161" s="86"/>
      <c r="P161" s="86"/>
      <c r="Q161" s="86"/>
      <c r="R161" s="86"/>
      <c r="S161" s="86"/>
      <c r="T161" s="87"/>
      <c r="U161" s="40"/>
      <c r="V161" s="40"/>
      <c r="W161" s="40"/>
      <c r="X161" s="40"/>
      <c r="Y161" s="40"/>
      <c r="Z161" s="40"/>
      <c r="AA161" s="40"/>
      <c r="AB161" s="40"/>
      <c r="AC161" s="40"/>
      <c r="AD161" s="40"/>
      <c r="AE161" s="40"/>
      <c r="AT161" s="19" t="s">
        <v>134</v>
      </c>
      <c r="AU161" s="19" t="s">
        <v>80</v>
      </c>
    </row>
    <row r="162" s="2" customFormat="1" ht="16.5" customHeight="1">
      <c r="A162" s="40"/>
      <c r="B162" s="41"/>
      <c r="C162" s="207" t="s">
        <v>294</v>
      </c>
      <c r="D162" s="207" t="s">
        <v>128</v>
      </c>
      <c r="E162" s="208" t="s">
        <v>295</v>
      </c>
      <c r="F162" s="209" t="s">
        <v>296</v>
      </c>
      <c r="G162" s="210" t="s">
        <v>131</v>
      </c>
      <c r="H162" s="211">
        <v>1</v>
      </c>
      <c r="I162" s="212"/>
      <c r="J162" s="213">
        <f>ROUND(I162*H162,2)</f>
        <v>0</v>
      </c>
      <c r="K162" s="209" t="s">
        <v>132</v>
      </c>
      <c r="L162" s="46"/>
      <c r="M162" s="214" t="s">
        <v>19</v>
      </c>
      <c r="N162" s="215" t="s">
        <v>45</v>
      </c>
      <c r="O162" s="86"/>
      <c r="P162" s="216">
        <f>O162*H162</f>
        <v>0</v>
      </c>
      <c r="Q162" s="216">
        <v>0</v>
      </c>
      <c r="R162" s="216">
        <f>Q162*H162</f>
        <v>0</v>
      </c>
      <c r="S162" s="216">
        <v>0</v>
      </c>
      <c r="T162" s="217">
        <f>S162*H162</f>
        <v>0</v>
      </c>
      <c r="U162" s="40"/>
      <c r="V162" s="40"/>
      <c r="W162" s="40"/>
      <c r="X162" s="40"/>
      <c r="Y162" s="40"/>
      <c r="Z162" s="40"/>
      <c r="AA162" s="40"/>
      <c r="AB162" s="40"/>
      <c r="AC162" s="40"/>
      <c r="AD162" s="40"/>
      <c r="AE162" s="40"/>
      <c r="AR162" s="218" t="s">
        <v>80</v>
      </c>
      <c r="AT162" s="218" t="s">
        <v>128</v>
      </c>
      <c r="AU162" s="218" t="s">
        <v>80</v>
      </c>
      <c r="AY162" s="19" t="s">
        <v>124</v>
      </c>
      <c r="BE162" s="219">
        <f>IF(N162="základní",J162,0)</f>
        <v>0</v>
      </c>
      <c r="BF162" s="219">
        <f>IF(N162="snížená",J162,0)</f>
        <v>0</v>
      </c>
      <c r="BG162" s="219">
        <f>IF(N162="zákl. přenesená",J162,0)</f>
        <v>0</v>
      </c>
      <c r="BH162" s="219">
        <f>IF(N162="sníž. přenesená",J162,0)</f>
        <v>0</v>
      </c>
      <c r="BI162" s="219">
        <f>IF(N162="nulová",J162,0)</f>
        <v>0</v>
      </c>
      <c r="BJ162" s="19" t="s">
        <v>80</v>
      </c>
      <c r="BK162" s="219">
        <f>ROUND(I162*H162,2)</f>
        <v>0</v>
      </c>
      <c r="BL162" s="19" t="s">
        <v>80</v>
      </c>
      <c r="BM162" s="218" t="s">
        <v>297</v>
      </c>
    </row>
    <row r="163" s="2" customFormat="1" ht="24.15" customHeight="1">
      <c r="A163" s="40"/>
      <c r="B163" s="41"/>
      <c r="C163" s="257" t="s">
        <v>298</v>
      </c>
      <c r="D163" s="257" t="s">
        <v>121</v>
      </c>
      <c r="E163" s="258" t="s">
        <v>299</v>
      </c>
      <c r="F163" s="259" t="s">
        <v>300</v>
      </c>
      <c r="G163" s="260" t="s">
        <v>131</v>
      </c>
      <c r="H163" s="261">
        <v>1</v>
      </c>
      <c r="I163" s="262"/>
      <c r="J163" s="263">
        <f>ROUND(I163*H163,2)</f>
        <v>0</v>
      </c>
      <c r="K163" s="259" t="s">
        <v>132</v>
      </c>
      <c r="L163" s="264"/>
      <c r="M163" s="265" t="s">
        <v>19</v>
      </c>
      <c r="N163" s="266" t="s">
        <v>45</v>
      </c>
      <c r="O163" s="86"/>
      <c r="P163" s="216">
        <f>O163*H163</f>
        <v>0</v>
      </c>
      <c r="Q163" s="216">
        <v>0</v>
      </c>
      <c r="R163" s="216">
        <f>Q163*H163</f>
        <v>0</v>
      </c>
      <c r="S163" s="216">
        <v>0</v>
      </c>
      <c r="T163" s="217">
        <f>S163*H163</f>
        <v>0</v>
      </c>
      <c r="U163" s="40"/>
      <c r="V163" s="40"/>
      <c r="W163" s="40"/>
      <c r="X163" s="40"/>
      <c r="Y163" s="40"/>
      <c r="Z163" s="40"/>
      <c r="AA163" s="40"/>
      <c r="AB163" s="40"/>
      <c r="AC163" s="40"/>
      <c r="AD163" s="40"/>
      <c r="AE163" s="40"/>
      <c r="AR163" s="218" t="s">
        <v>82</v>
      </c>
      <c r="AT163" s="218" t="s">
        <v>121</v>
      </c>
      <c r="AU163" s="218" t="s">
        <v>80</v>
      </c>
      <c r="AY163" s="19" t="s">
        <v>124</v>
      </c>
      <c r="BE163" s="219">
        <f>IF(N163="základní",J163,0)</f>
        <v>0</v>
      </c>
      <c r="BF163" s="219">
        <f>IF(N163="snížená",J163,0)</f>
        <v>0</v>
      </c>
      <c r="BG163" s="219">
        <f>IF(N163="zákl. přenesená",J163,0)</f>
        <v>0</v>
      </c>
      <c r="BH163" s="219">
        <f>IF(N163="sníž. přenesená",J163,0)</f>
        <v>0</v>
      </c>
      <c r="BI163" s="219">
        <f>IF(N163="nulová",J163,0)</f>
        <v>0</v>
      </c>
      <c r="BJ163" s="19" t="s">
        <v>80</v>
      </c>
      <c r="BK163" s="219">
        <f>ROUND(I163*H163,2)</f>
        <v>0</v>
      </c>
      <c r="BL163" s="19" t="s">
        <v>80</v>
      </c>
      <c r="BM163" s="218" t="s">
        <v>301</v>
      </c>
    </row>
    <row r="164" s="2" customFormat="1">
      <c r="A164" s="40"/>
      <c r="B164" s="41"/>
      <c r="C164" s="42"/>
      <c r="D164" s="220" t="s">
        <v>134</v>
      </c>
      <c r="E164" s="42"/>
      <c r="F164" s="221" t="s">
        <v>160</v>
      </c>
      <c r="G164" s="42"/>
      <c r="H164" s="42"/>
      <c r="I164" s="222"/>
      <c r="J164" s="42"/>
      <c r="K164" s="42"/>
      <c r="L164" s="46"/>
      <c r="M164" s="223"/>
      <c r="N164" s="224"/>
      <c r="O164" s="86"/>
      <c r="P164" s="86"/>
      <c r="Q164" s="86"/>
      <c r="R164" s="86"/>
      <c r="S164" s="86"/>
      <c r="T164" s="87"/>
      <c r="U164" s="40"/>
      <c r="V164" s="40"/>
      <c r="W164" s="40"/>
      <c r="X164" s="40"/>
      <c r="Y164" s="40"/>
      <c r="Z164" s="40"/>
      <c r="AA164" s="40"/>
      <c r="AB164" s="40"/>
      <c r="AC164" s="40"/>
      <c r="AD164" s="40"/>
      <c r="AE164" s="40"/>
      <c r="AT164" s="19" t="s">
        <v>134</v>
      </c>
      <c r="AU164" s="19" t="s">
        <v>80</v>
      </c>
    </row>
    <row r="165" s="2" customFormat="1" ht="16.5" customHeight="1">
      <c r="A165" s="40"/>
      <c r="B165" s="41"/>
      <c r="C165" s="207" t="s">
        <v>302</v>
      </c>
      <c r="D165" s="207" t="s">
        <v>128</v>
      </c>
      <c r="E165" s="208" t="s">
        <v>303</v>
      </c>
      <c r="F165" s="209" t="s">
        <v>304</v>
      </c>
      <c r="G165" s="210" t="s">
        <v>131</v>
      </c>
      <c r="H165" s="211">
        <v>1</v>
      </c>
      <c r="I165" s="212"/>
      <c r="J165" s="213">
        <f>ROUND(I165*H165,2)</f>
        <v>0</v>
      </c>
      <c r="K165" s="209" t="s">
        <v>132</v>
      </c>
      <c r="L165" s="46"/>
      <c r="M165" s="214" t="s">
        <v>19</v>
      </c>
      <c r="N165" s="215" t="s">
        <v>45</v>
      </c>
      <c r="O165" s="86"/>
      <c r="P165" s="216">
        <f>O165*H165</f>
        <v>0</v>
      </c>
      <c r="Q165" s="216">
        <v>0</v>
      </c>
      <c r="R165" s="216">
        <f>Q165*H165</f>
        <v>0</v>
      </c>
      <c r="S165" s="216">
        <v>0</v>
      </c>
      <c r="T165" s="217">
        <f>S165*H165</f>
        <v>0</v>
      </c>
      <c r="U165" s="40"/>
      <c r="V165" s="40"/>
      <c r="W165" s="40"/>
      <c r="X165" s="40"/>
      <c r="Y165" s="40"/>
      <c r="Z165" s="40"/>
      <c r="AA165" s="40"/>
      <c r="AB165" s="40"/>
      <c r="AC165" s="40"/>
      <c r="AD165" s="40"/>
      <c r="AE165" s="40"/>
      <c r="AR165" s="218" t="s">
        <v>80</v>
      </c>
      <c r="AT165" s="218" t="s">
        <v>128</v>
      </c>
      <c r="AU165" s="218" t="s">
        <v>80</v>
      </c>
      <c r="AY165" s="19" t="s">
        <v>124</v>
      </c>
      <c r="BE165" s="219">
        <f>IF(N165="základní",J165,0)</f>
        <v>0</v>
      </c>
      <c r="BF165" s="219">
        <f>IF(N165="snížená",J165,0)</f>
        <v>0</v>
      </c>
      <c r="BG165" s="219">
        <f>IF(N165="zákl. přenesená",J165,0)</f>
        <v>0</v>
      </c>
      <c r="BH165" s="219">
        <f>IF(N165="sníž. přenesená",J165,0)</f>
        <v>0</v>
      </c>
      <c r="BI165" s="219">
        <f>IF(N165="nulová",J165,0)</f>
        <v>0</v>
      </c>
      <c r="BJ165" s="19" t="s">
        <v>80</v>
      </c>
      <c r="BK165" s="219">
        <f>ROUND(I165*H165,2)</f>
        <v>0</v>
      </c>
      <c r="BL165" s="19" t="s">
        <v>80</v>
      </c>
      <c r="BM165" s="218" t="s">
        <v>305</v>
      </c>
    </row>
    <row r="166" s="2" customFormat="1" ht="24.15" customHeight="1">
      <c r="A166" s="40"/>
      <c r="B166" s="41"/>
      <c r="C166" s="257" t="s">
        <v>306</v>
      </c>
      <c r="D166" s="257" t="s">
        <v>121</v>
      </c>
      <c r="E166" s="258" t="s">
        <v>307</v>
      </c>
      <c r="F166" s="259" t="s">
        <v>308</v>
      </c>
      <c r="G166" s="260" t="s">
        <v>131</v>
      </c>
      <c r="H166" s="261">
        <v>1</v>
      </c>
      <c r="I166" s="262"/>
      <c r="J166" s="263">
        <f>ROUND(I166*H166,2)</f>
        <v>0</v>
      </c>
      <c r="K166" s="259" t="s">
        <v>132</v>
      </c>
      <c r="L166" s="264"/>
      <c r="M166" s="265" t="s">
        <v>19</v>
      </c>
      <c r="N166" s="266" t="s">
        <v>45</v>
      </c>
      <c r="O166" s="86"/>
      <c r="P166" s="216">
        <f>O166*H166</f>
        <v>0</v>
      </c>
      <c r="Q166" s="216">
        <v>0</v>
      </c>
      <c r="R166" s="216">
        <f>Q166*H166</f>
        <v>0</v>
      </c>
      <c r="S166" s="216">
        <v>0</v>
      </c>
      <c r="T166" s="217">
        <f>S166*H166</f>
        <v>0</v>
      </c>
      <c r="U166" s="40"/>
      <c r="V166" s="40"/>
      <c r="W166" s="40"/>
      <c r="X166" s="40"/>
      <c r="Y166" s="40"/>
      <c r="Z166" s="40"/>
      <c r="AA166" s="40"/>
      <c r="AB166" s="40"/>
      <c r="AC166" s="40"/>
      <c r="AD166" s="40"/>
      <c r="AE166" s="40"/>
      <c r="AR166" s="218" t="s">
        <v>175</v>
      </c>
      <c r="AT166" s="218" t="s">
        <v>121</v>
      </c>
      <c r="AU166" s="218" t="s">
        <v>80</v>
      </c>
      <c r="AY166" s="19" t="s">
        <v>124</v>
      </c>
      <c r="BE166" s="219">
        <f>IF(N166="základní",J166,0)</f>
        <v>0</v>
      </c>
      <c r="BF166" s="219">
        <f>IF(N166="snížená",J166,0)</f>
        <v>0</v>
      </c>
      <c r="BG166" s="219">
        <f>IF(N166="zákl. přenesená",J166,0)</f>
        <v>0</v>
      </c>
      <c r="BH166" s="219">
        <f>IF(N166="sníž. přenesená",J166,0)</f>
        <v>0</v>
      </c>
      <c r="BI166" s="219">
        <f>IF(N166="nulová",J166,0)</f>
        <v>0</v>
      </c>
      <c r="BJ166" s="19" t="s">
        <v>80</v>
      </c>
      <c r="BK166" s="219">
        <f>ROUND(I166*H166,2)</f>
        <v>0</v>
      </c>
      <c r="BL166" s="19" t="s">
        <v>175</v>
      </c>
      <c r="BM166" s="218" t="s">
        <v>309</v>
      </c>
    </row>
    <row r="167" s="2" customFormat="1" ht="16.5" customHeight="1">
      <c r="A167" s="40"/>
      <c r="B167" s="41"/>
      <c r="C167" s="207" t="s">
        <v>310</v>
      </c>
      <c r="D167" s="207" t="s">
        <v>128</v>
      </c>
      <c r="E167" s="208" t="s">
        <v>311</v>
      </c>
      <c r="F167" s="209" t="s">
        <v>312</v>
      </c>
      <c r="G167" s="210" t="s">
        <v>131</v>
      </c>
      <c r="H167" s="211">
        <v>1</v>
      </c>
      <c r="I167" s="212"/>
      <c r="J167" s="213">
        <f>ROUND(I167*H167,2)</f>
        <v>0</v>
      </c>
      <c r="K167" s="209" t="s">
        <v>132</v>
      </c>
      <c r="L167" s="46"/>
      <c r="M167" s="214" t="s">
        <v>19</v>
      </c>
      <c r="N167" s="215" t="s">
        <v>45</v>
      </c>
      <c r="O167" s="86"/>
      <c r="P167" s="216">
        <f>O167*H167</f>
        <v>0</v>
      </c>
      <c r="Q167" s="216">
        <v>0</v>
      </c>
      <c r="R167" s="216">
        <f>Q167*H167</f>
        <v>0</v>
      </c>
      <c r="S167" s="216">
        <v>0</v>
      </c>
      <c r="T167" s="217">
        <f>S167*H167</f>
        <v>0</v>
      </c>
      <c r="U167" s="40"/>
      <c r="V167" s="40"/>
      <c r="W167" s="40"/>
      <c r="X167" s="40"/>
      <c r="Y167" s="40"/>
      <c r="Z167" s="40"/>
      <c r="AA167" s="40"/>
      <c r="AB167" s="40"/>
      <c r="AC167" s="40"/>
      <c r="AD167" s="40"/>
      <c r="AE167" s="40"/>
      <c r="AR167" s="218" t="s">
        <v>80</v>
      </c>
      <c r="AT167" s="218" t="s">
        <v>128</v>
      </c>
      <c r="AU167" s="218" t="s">
        <v>80</v>
      </c>
      <c r="AY167" s="19" t="s">
        <v>124</v>
      </c>
      <c r="BE167" s="219">
        <f>IF(N167="základní",J167,0)</f>
        <v>0</v>
      </c>
      <c r="BF167" s="219">
        <f>IF(N167="snížená",J167,0)</f>
        <v>0</v>
      </c>
      <c r="BG167" s="219">
        <f>IF(N167="zákl. přenesená",J167,0)</f>
        <v>0</v>
      </c>
      <c r="BH167" s="219">
        <f>IF(N167="sníž. přenesená",J167,0)</f>
        <v>0</v>
      </c>
      <c r="BI167" s="219">
        <f>IF(N167="nulová",J167,0)</f>
        <v>0</v>
      </c>
      <c r="BJ167" s="19" t="s">
        <v>80</v>
      </c>
      <c r="BK167" s="219">
        <f>ROUND(I167*H167,2)</f>
        <v>0</v>
      </c>
      <c r="BL167" s="19" t="s">
        <v>80</v>
      </c>
      <c r="BM167" s="218" t="s">
        <v>313</v>
      </c>
    </row>
    <row r="168" s="2" customFormat="1" ht="33" customHeight="1">
      <c r="A168" s="40"/>
      <c r="B168" s="41"/>
      <c r="C168" s="257" t="s">
        <v>314</v>
      </c>
      <c r="D168" s="257" t="s">
        <v>121</v>
      </c>
      <c r="E168" s="258" t="s">
        <v>315</v>
      </c>
      <c r="F168" s="259" t="s">
        <v>316</v>
      </c>
      <c r="G168" s="260" t="s">
        <v>131</v>
      </c>
      <c r="H168" s="261">
        <v>3</v>
      </c>
      <c r="I168" s="262"/>
      <c r="J168" s="263">
        <f>ROUND(I168*H168,2)</f>
        <v>0</v>
      </c>
      <c r="K168" s="259" t="s">
        <v>132</v>
      </c>
      <c r="L168" s="264"/>
      <c r="M168" s="265" t="s">
        <v>19</v>
      </c>
      <c r="N168" s="266" t="s">
        <v>45</v>
      </c>
      <c r="O168" s="86"/>
      <c r="P168" s="216">
        <f>O168*H168</f>
        <v>0</v>
      </c>
      <c r="Q168" s="216">
        <v>0</v>
      </c>
      <c r="R168" s="216">
        <f>Q168*H168</f>
        <v>0</v>
      </c>
      <c r="S168" s="216">
        <v>0</v>
      </c>
      <c r="T168" s="217">
        <f>S168*H168</f>
        <v>0</v>
      </c>
      <c r="U168" s="40"/>
      <c r="V168" s="40"/>
      <c r="W168" s="40"/>
      <c r="X168" s="40"/>
      <c r="Y168" s="40"/>
      <c r="Z168" s="40"/>
      <c r="AA168" s="40"/>
      <c r="AB168" s="40"/>
      <c r="AC168" s="40"/>
      <c r="AD168" s="40"/>
      <c r="AE168" s="40"/>
      <c r="AR168" s="218" t="s">
        <v>82</v>
      </c>
      <c r="AT168" s="218" t="s">
        <v>121</v>
      </c>
      <c r="AU168" s="218" t="s">
        <v>80</v>
      </c>
      <c r="AY168" s="19" t="s">
        <v>124</v>
      </c>
      <c r="BE168" s="219">
        <f>IF(N168="základní",J168,0)</f>
        <v>0</v>
      </c>
      <c r="BF168" s="219">
        <f>IF(N168="snížená",J168,0)</f>
        <v>0</v>
      </c>
      <c r="BG168" s="219">
        <f>IF(N168="zákl. přenesená",J168,0)</f>
        <v>0</v>
      </c>
      <c r="BH168" s="219">
        <f>IF(N168="sníž. přenesená",J168,0)</f>
        <v>0</v>
      </c>
      <c r="BI168" s="219">
        <f>IF(N168="nulová",J168,0)</f>
        <v>0</v>
      </c>
      <c r="BJ168" s="19" t="s">
        <v>80</v>
      </c>
      <c r="BK168" s="219">
        <f>ROUND(I168*H168,2)</f>
        <v>0</v>
      </c>
      <c r="BL168" s="19" t="s">
        <v>80</v>
      </c>
      <c r="BM168" s="218" t="s">
        <v>317</v>
      </c>
    </row>
    <row r="169" s="2" customFormat="1" ht="16.5" customHeight="1">
      <c r="A169" s="40"/>
      <c r="B169" s="41"/>
      <c r="C169" s="207" t="s">
        <v>318</v>
      </c>
      <c r="D169" s="207" t="s">
        <v>128</v>
      </c>
      <c r="E169" s="208" t="s">
        <v>319</v>
      </c>
      <c r="F169" s="209" t="s">
        <v>320</v>
      </c>
      <c r="G169" s="210" t="s">
        <v>131</v>
      </c>
      <c r="H169" s="211">
        <v>3</v>
      </c>
      <c r="I169" s="212"/>
      <c r="J169" s="213">
        <f>ROUND(I169*H169,2)</f>
        <v>0</v>
      </c>
      <c r="K169" s="209" t="s">
        <v>132</v>
      </c>
      <c r="L169" s="46"/>
      <c r="M169" s="214" t="s">
        <v>19</v>
      </c>
      <c r="N169" s="215" t="s">
        <v>45</v>
      </c>
      <c r="O169" s="86"/>
      <c r="P169" s="216">
        <f>O169*H169</f>
        <v>0</v>
      </c>
      <c r="Q169" s="216">
        <v>0</v>
      </c>
      <c r="R169" s="216">
        <f>Q169*H169</f>
        <v>0</v>
      </c>
      <c r="S169" s="216">
        <v>0</v>
      </c>
      <c r="T169" s="217">
        <f>S169*H169</f>
        <v>0</v>
      </c>
      <c r="U169" s="40"/>
      <c r="V169" s="40"/>
      <c r="W169" s="40"/>
      <c r="X169" s="40"/>
      <c r="Y169" s="40"/>
      <c r="Z169" s="40"/>
      <c r="AA169" s="40"/>
      <c r="AB169" s="40"/>
      <c r="AC169" s="40"/>
      <c r="AD169" s="40"/>
      <c r="AE169" s="40"/>
      <c r="AR169" s="218" t="s">
        <v>80</v>
      </c>
      <c r="AT169" s="218" t="s">
        <v>128</v>
      </c>
      <c r="AU169" s="218" t="s">
        <v>80</v>
      </c>
      <c r="AY169" s="19" t="s">
        <v>124</v>
      </c>
      <c r="BE169" s="219">
        <f>IF(N169="základní",J169,0)</f>
        <v>0</v>
      </c>
      <c r="BF169" s="219">
        <f>IF(N169="snížená",J169,0)</f>
        <v>0</v>
      </c>
      <c r="BG169" s="219">
        <f>IF(N169="zákl. přenesená",J169,0)</f>
        <v>0</v>
      </c>
      <c r="BH169" s="219">
        <f>IF(N169="sníž. přenesená",J169,0)</f>
        <v>0</v>
      </c>
      <c r="BI169" s="219">
        <f>IF(N169="nulová",J169,0)</f>
        <v>0</v>
      </c>
      <c r="BJ169" s="19" t="s">
        <v>80</v>
      </c>
      <c r="BK169" s="219">
        <f>ROUND(I169*H169,2)</f>
        <v>0</v>
      </c>
      <c r="BL169" s="19" t="s">
        <v>80</v>
      </c>
      <c r="BM169" s="218" t="s">
        <v>321</v>
      </c>
    </row>
    <row r="170" s="2" customFormat="1" ht="16.5" customHeight="1">
      <c r="A170" s="40"/>
      <c r="B170" s="41"/>
      <c r="C170" s="257" t="s">
        <v>322</v>
      </c>
      <c r="D170" s="257" t="s">
        <v>121</v>
      </c>
      <c r="E170" s="258" t="s">
        <v>323</v>
      </c>
      <c r="F170" s="259" t="s">
        <v>324</v>
      </c>
      <c r="G170" s="260" t="s">
        <v>142</v>
      </c>
      <c r="H170" s="261">
        <v>46</v>
      </c>
      <c r="I170" s="262"/>
      <c r="J170" s="263">
        <f>ROUND(I170*H170,2)</f>
        <v>0</v>
      </c>
      <c r="K170" s="259" t="s">
        <v>132</v>
      </c>
      <c r="L170" s="264"/>
      <c r="M170" s="265" t="s">
        <v>19</v>
      </c>
      <c r="N170" s="266" t="s">
        <v>45</v>
      </c>
      <c r="O170" s="86"/>
      <c r="P170" s="216">
        <f>O170*H170</f>
        <v>0</v>
      </c>
      <c r="Q170" s="216">
        <v>0</v>
      </c>
      <c r="R170" s="216">
        <f>Q170*H170</f>
        <v>0</v>
      </c>
      <c r="S170" s="216">
        <v>0</v>
      </c>
      <c r="T170" s="217">
        <f>S170*H170</f>
        <v>0</v>
      </c>
      <c r="U170" s="40"/>
      <c r="V170" s="40"/>
      <c r="W170" s="40"/>
      <c r="X170" s="40"/>
      <c r="Y170" s="40"/>
      <c r="Z170" s="40"/>
      <c r="AA170" s="40"/>
      <c r="AB170" s="40"/>
      <c r="AC170" s="40"/>
      <c r="AD170" s="40"/>
      <c r="AE170" s="40"/>
      <c r="AR170" s="218" t="s">
        <v>82</v>
      </c>
      <c r="AT170" s="218" t="s">
        <v>121</v>
      </c>
      <c r="AU170" s="218" t="s">
        <v>80</v>
      </c>
      <c r="AY170" s="19" t="s">
        <v>124</v>
      </c>
      <c r="BE170" s="219">
        <f>IF(N170="základní",J170,0)</f>
        <v>0</v>
      </c>
      <c r="BF170" s="219">
        <f>IF(N170="snížená",J170,0)</f>
        <v>0</v>
      </c>
      <c r="BG170" s="219">
        <f>IF(N170="zákl. přenesená",J170,0)</f>
        <v>0</v>
      </c>
      <c r="BH170" s="219">
        <f>IF(N170="sníž. přenesená",J170,0)</f>
        <v>0</v>
      </c>
      <c r="BI170" s="219">
        <f>IF(N170="nulová",J170,0)</f>
        <v>0</v>
      </c>
      <c r="BJ170" s="19" t="s">
        <v>80</v>
      </c>
      <c r="BK170" s="219">
        <f>ROUND(I170*H170,2)</f>
        <v>0</v>
      </c>
      <c r="BL170" s="19" t="s">
        <v>80</v>
      </c>
      <c r="BM170" s="218" t="s">
        <v>325</v>
      </c>
    </row>
    <row r="171" s="13" customFormat="1">
      <c r="A171" s="13"/>
      <c r="B171" s="235"/>
      <c r="C171" s="236"/>
      <c r="D171" s="220" t="s">
        <v>144</v>
      </c>
      <c r="E171" s="237" t="s">
        <v>19</v>
      </c>
      <c r="F171" s="238" t="s">
        <v>326</v>
      </c>
      <c r="G171" s="236"/>
      <c r="H171" s="239">
        <v>32</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144</v>
      </c>
      <c r="AU171" s="245" t="s">
        <v>80</v>
      </c>
      <c r="AV171" s="13" t="s">
        <v>82</v>
      </c>
      <c r="AW171" s="13" t="s">
        <v>35</v>
      </c>
      <c r="AX171" s="13" t="s">
        <v>74</v>
      </c>
      <c r="AY171" s="245" t="s">
        <v>124</v>
      </c>
    </row>
    <row r="172" s="13" customFormat="1">
      <c r="A172" s="13"/>
      <c r="B172" s="235"/>
      <c r="C172" s="236"/>
      <c r="D172" s="220" t="s">
        <v>144</v>
      </c>
      <c r="E172" s="237" t="s">
        <v>19</v>
      </c>
      <c r="F172" s="238" t="s">
        <v>327</v>
      </c>
      <c r="G172" s="236"/>
      <c r="H172" s="239">
        <v>6</v>
      </c>
      <c r="I172" s="240"/>
      <c r="J172" s="236"/>
      <c r="K172" s="236"/>
      <c r="L172" s="241"/>
      <c r="M172" s="242"/>
      <c r="N172" s="243"/>
      <c r="O172" s="243"/>
      <c r="P172" s="243"/>
      <c r="Q172" s="243"/>
      <c r="R172" s="243"/>
      <c r="S172" s="243"/>
      <c r="T172" s="244"/>
      <c r="U172" s="13"/>
      <c r="V172" s="13"/>
      <c r="W172" s="13"/>
      <c r="X172" s="13"/>
      <c r="Y172" s="13"/>
      <c r="Z172" s="13"/>
      <c r="AA172" s="13"/>
      <c r="AB172" s="13"/>
      <c r="AC172" s="13"/>
      <c r="AD172" s="13"/>
      <c r="AE172" s="13"/>
      <c r="AT172" s="245" t="s">
        <v>144</v>
      </c>
      <c r="AU172" s="245" t="s">
        <v>80</v>
      </c>
      <c r="AV172" s="13" t="s">
        <v>82</v>
      </c>
      <c r="AW172" s="13" t="s">
        <v>35</v>
      </c>
      <c r="AX172" s="13" t="s">
        <v>74</v>
      </c>
      <c r="AY172" s="245" t="s">
        <v>124</v>
      </c>
    </row>
    <row r="173" s="13" customFormat="1">
      <c r="A173" s="13"/>
      <c r="B173" s="235"/>
      <c r="C173" s="236"/>
      <c r="D173" s="220" t="s">
        <v>144</v>
      </c>
      <c r="E173" s="237" t="s">
        <v>19</v>
      </c>
      <c r="F173" s="238" t="s">
        <v>328</v>
      </c>
      <c r="G173" s="236"/>
      <c r="H173" s="239">
        <v>6</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144</v>
      </c>
      <c r="AU173" s="245" t="s">
        <v>80</v>
      </c>
      <c r="AV173" s="13" t="s">
        <v>82</v>
      </c>
      <c r="AW173" s="13" t="s">
        <v>35</v>
      </c>
      <c r="AX173" s="13" t="s">
        <v>74</v>
      </c>
      <c r="AY173" s="245" t="s">
        <v>124</v>
      </c>
    </row>
    <row r="174" s="13" customFormat="1">
      <c r="A174" s="13"/>
      <c r="B174" s="235"/>
      <c r="C174" s="236"/>
      <c r="D174" s="220" t="s">
        <v>144</v>
      </c>
      <c r="E174" s="237" t="s">
        <v>19</v>
      </c>
      <c r="F174" s="238" t="s">
        <v>329</v>
      </c>
      <c r="G174" s="236"/>
      <c r="H174" s="239">
        <v>2</v>
      </c>
      <c r="I174" s="240"/>
      <c r="J174" s="236"/>
      <c r="K174" s="236"/>
      <c r="L174" s="241"/>
      <c r="M174" s="242"/>
      <c r="N174" s="243"/>
      <c r="O174" s="243"/>
      <c r="P174" s="243"/>
      <c r="Q174" s="243"/>
      <c r="R174" s="243"/>
      <c r="S174" s="243"/>
      <c r="T174" s="244"/>
      <c r="U174" s="13"/>
      <c r="V174" s="13"/>
      <c r="W174" s="13"/>
      <c r="X174" s="13"/>
      <c r="Y174" s="13"/>
      <c r="Z174" s="13"/>
      <c r="AA174" s="13"/>
      <c r="AB174" s="13"/>
      <c r="AC174" s="13"/>
      <c r="AD174" s="13"/>
      <c r="AE174" s="13"/>
      <c r="AT174" s="245" t="s">
        <v>144</v>
      </c>
      <c r="AU174" s="245" t="s">
        <v>80</v>
      </c>
      <c r="AV174" s="13" t="s">
        <v>82</v>
      </c>
      <c r="AW174" s="13" t="s">
        <v>35</v>
      </c>
      <c r="AX174" s="13" t="s">
        <v>74</v>
      </c>
      <c r="AY174" s="245" t="s">
        <v>124</v>
      </c>
    </row>
    <row r="175" s="14" customFormat="1">
      <c r="A175" s="14"/>
      <c r="B175" s="246"/>
      <c r="C175" s="247"/>
      <c r="D175" s="220" t="s">
        <v>144</v>
      </c>
      <c r="E175" s="248" t="s">
        <v>19</v>
      </c>
      <c r="F175" s="249" t="s">
        <v>156</v>
      </c>
      <c r="G175" s="247"/>
      <c r="H175" s="250">
        <v>46</v>
      </c>
      <c r="I175" s="251"/>
      <c r="J175" s="247"/>
      <c r="K175" s="247"/>
      <c r="L175" s="252"/>
      <c r="M175" s="253"/>
      <c r="N175" s="254"/>
      <c r="O175" s="254"/>
      <c r="P175" s="254"/>
      <c r="Q175" s="254"/>
      <c r="R175" s="254"/>
      <c r="S175" s="254"/>
      <c r="T175" s="255"/>
      <c r="U175" s="14"/>
      <c r="V175" s="14"/>
      <c r="W175" s="14"/>
      <c r="X175" s="14"/>
      <c r="Y175" s="14"/>
      <c r="Z175" s="14"/>
      <c r="AA175" s="14"/>
      <c r="AB175" s="14"/>
      <c r="AC175" s="14"/>
      <c r="AD175" s="14"/>
      <c r="AE175" s="14"/>
      <c r="AT175" s="256" t="s">
        <v>144</v>
      </c>
      <c r="AU175" s="256" t="s">
        <v>80</v>
      </c>
      <c r="AV175" s="14" t="s">
        <v>127</v>
      </c>
      <c r="AW175" s="14" t="s">
        <v>35</v>
      </c>
      <c r="AX175" s="14" t="s">
        <v>80</v>
      </c>
      <c r="AY175" s="256" t="s">
        <v>124</v>
      </c>
    </row>
    <row r="176" s="2" customFormat="1" ht="44.25" customHeight="1">
      <c r="A176" s="40"/>
      <c r="B176" s="41"/>
      <c r="C176" s="207" t="s">
        <v>330</v>
      </c>
      <c r="D176" s="207" t="s">
        <v>128</v>
      </c>
      <c r="E176" s="208" t="s">
        <v>331</v>
      </c>
      <c r="F176" s="209" t="s">
        <v>332</v>
      </c>
      <c r="G176" s="210" t="s">
        <v>142</v>
      </c>
      <c r="H176" s="211">
        <v>46</v>
      </c>
      <c r="I176" s="212"/>
      <c r="J176" s="213">
        <f>ROUND(I176*H176,2)</f>
        <v>0</v>
      </c>
      <c r="K176" s="209" t="s">
        <v>132</v>
      </c>
      <c r="L176" s="46"/>
      <c r="M176" s="214" t="s">
        <v>19</v>
      </c>
      <c r="N176" s="215" t="s">
        <v>45</v>
      </c>
      <c r="O176" s="86"/>
      <c r="P176" s="216">
        <f>O176*H176</f>
        <v>0</v>
      </c>
      <c r="Q176" s="216">
        <v>0</v>
      </c>
      <c r="R176" s="216">
        <f>Q176*H176</f>
        <v>0</v>
      </c>
      <c r="S176" s="216">
        <v>0</v>
      </c>
      <c r="T176" s="217">
        <f>S176*H176</f>
        <v>0</v>
      </c>
      <c r="U176" s="40"/>
      <c r="V176" s="40"/>
      <c r="W176" s="40"/>
      <c r="X176" s="40"/>
      <c r="Y176" s="40"/>
      <c r="Z176" s="40"/>
      <c r="AA176" s="40"/>
      <c r="AB176" s="40"/>
      <c r="AC176" s="40"/>
      <c r="AD176" s="40"/>
      <c r="AE176" s="40"/>
      <c r="AR176" s="218" t="s">
        <v>80</v>
      </c>
      <c r="AT176" s="218" t="s">
        <v>128</v>
      </c>
      <c r="AU176" s="218" t="s">
        <v>80</v>
      </c>
      <c r="AY176" s="19" t="s">
        <v>124</v>
      </c>
      <c r="BE176" s="219">
        <f>IF(N176="základní",J176,0)</f>
        <v>0</v>
      </c>
      <c r="BF176" s="219">
        <f>IF(N176="snížená",J176,0)</f>
        <v>0</v>
      </c>
      <c r="BG176" s="219">
        <f>IF(N176="zákl. přenesená",J176,0)</f>
        <v>0</v>
      </c>
      <c r="BH176" s="219">
        <f>IF(N176="sníž. přenesená",J176,0)</f>
        <v>0</v>
      </c>
      <c r="BI176" s="219">
        <f>IF(N176="nulová",J176,0)</f>
        <v>0</v>
      </c>
      <c r="BJ176" s="19" t="s">
        <v>80</v>
      </c>
      <c r="BK176" s="219">
        <f>ROUND(I176*H176,2)</f>
        <v>0</v>
      </c>
      <c r="BL176" s="19" t="s">
        <v>80</v>
      </c>
      <c r="BM176" s="218" t="s">
        <v>333</v>
      </c>
    </row>
    <row r="177" s="13" customFormat="1">
      <c r="A177" s="13"/>
      <c r="B177" s="235"/>
      <c r="C177" s="236"/>
      <c r="D177" s="220" t="s">
        <v>144</v>
      </c>
      <c r="E177" s="237" t="s">
        <v>19</v>
      </c>
      <c r="F177" s="238" t="s">
        <v>326</v>
      </c>
      <c r="G177" s="236"/>
      <c r="H177" s="239">
        <v>32</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144</v>
      </c>
      <c r="AU177" s="245" t="s">
        <v>80</v>
      </c>
      <c r="AV177" s="13" t="s">
        <v>82</v>
      </c>
      <c r="AW177" s="13" t="s">
        <v>35</v>
      </c>
      <c r="AX177" s="13" t="s">
        <v>74</v>
      </c>
      <c r="AY177" s="245" t="s">
        <v>124</v>
      </c>
    </row>
    <row r="178" s="13" customFormat="1">
      <c r="A178" s="13"/>
      <c r="B178" s="235"/>
      <c r="C178" s="236"/>
      <c r="D178" s="220" t="s">
        <v>144</v>
      </c>
      <c r="E178" s="237" t="s">
        <v>19</v>
      </c>
      <c r="F178" s="238" t="s">
        <v>327</v>
      </c>
      <c r="G178" s="236"/>
      <c r="H178" s="239">
        <v>6</v>
      </c>
      <c r="I178" s="240"/>
      <c r="J178" s="236"/>
      <c r="K178" s="236"/>
      <c r="L178" s="241"/>
      <c r="M178" s="242"/>
      <c r="N178" s="243"/>
      <c r="O178" s="243"/>
      <c r="P178" s="243"/>
      <c r="Q178" s="243"/>
      <c r="R178" s="243"/>
      <c r="S178" s="243"/>
      <c r="T178" s="244"/>
      <c r="U178" s="13"/>
      <c r="V178" s="13"/>
      <c r="W178" s="13"/>
      <c r="X178" s="13"/>
      <c r="Y178" s="13"/>
      <c r="Z178" s="13"/>
      <c r="AA178" s="13"/>
      <c r="AB178" s="13"/>
      <c r="AC178" s="13"/>
      <c r="AD178" s="13"/>
      <c r="AE178" s="13"/>
      <c r="AT178" s="245" t="s">
        <v>144</v>
      </c>
      <c r="AU178" s="245" t="s">
        <v>80</v>
      </c>
      <c r="AV178" s="13" t="s">
        <v>82</v>
      </c>
      <c r="AW178" s="13" t="s">
        <v>35</v>
      </c>
      <c r="AX178" s="13" t="s">
        <v>74</v>
      </c>
      <c r="AY178" s="245" t="s">
        <v>124</v>
      </c>
    </row>
    <row r="179" s="13" customFormat="1">
      <c r="A179" s="13"/>
      <c r="B179" s="235"/>
      <c r="C179" s="236"/>
      <c r="D179" s="220" t="s">
        <v>144</v>
      </c>
      <c r="E179" s="237" t="s">
        <v>19</v>
      </c>
      <c r="F179" s="238" t="s">
        <v>328</v>
      </c>
      <c r="G179" s="236"/>
      <c r="H179" s="239">
        <v>6</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144</v>
      </c>
      <c r="AU179" s="245" t="s">
        <v>80</v>
      </c>
      <c r="AV179" s="13" t="s">
        <v>82</v>
      </c>
      <c r="AW179" s="13" t="s">
        <v>35</v>
      </c>
      <c r="AX179" s="13" t="s">
        <v>74</v>
      </c>
      <c r="AY179" s="245" t="s">
        <v>124</v>
      </c>
    </row>
    <row r="180" s="13" customFormat="1">
      <c r="A180" s="13"/>
      <c r="B180" s="235"/>
      <c r="C180" s="236"/>
      <c r="D180" s="220" t="s">
        <v>144</v>
      </c>
      <c r="E180" s="237" t="s">
        <v>19</v>
      </c>
      <c r="F180" s="238" t="s">
        <v>329</v>
      </c>
      <c r="G180" s="236"/>
      <c r="H180" s="239">
        <v>2</v>
      </c>
      <c r="I180" s="240"/>
      <c r="J180" s="236"/>
      <c r="K180" s="236"/>
      <c r="L180" s="241"/>
      <c r="M180" s="242"/>
      <c r="N180" s="243"/>
      <c r="O180" s="243"/>
      <c r="P180" s="243"/>
      <c r="Q180" s="243"/>
      <c r="R180" s="243"/>
      <c r="S180" s="243"/>
      <c r="T180" s="244"/>
      <c r="U180" s="13"/>
      <c r="V180" s="13"/>
      <c r="W180" s="13"/>
      <c r="X180" s="13"/>
      <c r="Y180" s="13"/>
      <c r="Z180" s="13"/>
      <c r="AA180" s="13"/>
      <c r="AB180" s="13"/>
      <c r="AC180" s="13"/>
      <c r="AD180" s="13"/>
      <c r="AE180" s="13"/>
      <c r="AT180" s="245" t="s">
        <v>144</v>
      </c>
      <c r="AU180" s="245" t="s">
        <v>80</v>
      </c>
      <c r="AV180" s="13" t="s">
        <v>82</v>
      </c>
      <c r="AW180" s="13" t="s">
        <v>35</v>
      </c>
      <c r="AX180" s="13" t="s">
        <v>74</v>
      </c>
      <c r="AY180" s="245" t="s">
        <v>124</v>
      </c>
    </row>
    <row r="181" s="14" customFormat="1">
      <c r="A181" s="14"/>
      <c r="B181" s="246"/>
      <c r="C181" s="247"/>
      <c r="D181" s="220" t="s">
        <v>144</v>
      </c>
      <c r="E181" s="248" t="s">
        <v>19</v>
      </c>
      <c r="F181" s="249" t="s">
        <v>156</v>
      </c>
      <c r="G181" s="247"/>
      <c r="H181" s="250">
        <v>46</v>
      </c>
      <c r="I181" s="251"/>
      <c r="J181" s="247"/>
      <c r="K181" s="247"/>
      <c r="L181" s="252"/>
      <c r="M181" s="253"/>
      <c r="N181" s="254"/>
      <c r="O181" s="254"/>
      <c r="P181" s="254"/>
      <c r="Q181" s="254"/>
      <c r="R181" s="254"/>
      <c r="S181" s="254"/>
      <c r="T181" s="255"/>
      <c r="U181" s="14"/>
      <c r="V181" s="14"/>
      <c r="W181" s="14"/>
      <c r="X181" s="14"/>
      <c r="Y181" s="14"/>
      <c r="Z181" s="14"/>
      <c r="AA181" s="14"/>
      <c r="AB181" s="14"/>
      <c r="AC181" s="14"/>
      <c r="AD181" s="14"/>
      <c r="AE181" s="14"/>
      <c r="AT181" s="256" t="s">
        <v>144</v>
      </c>
      <c r="AU181" s="256" t="s">
        <v>80</v>
      </c>
      <c r="AV181" s="14" t="s">
        <v>127</v>
      </c>
      <c r="AW181" s="14" t="s">
        <v>35</v>
      </c>
      <c r="AX181" s="14" t="s">
        <v>80</v>
      </c>
      <c r="AY181" s="256" t="s">
        <v>124</v>
      </c>
    </row>
    <row r="182" s="2" customFormat="1" ht="16.5" customHeight="1">
      <c r="A182" s="40"/>
      <c r="B182" s="41"/>
      <c r="C182" s="257" t="s">
        <v>334</v>
      </c>
      <c r="D182" s="257" t="s">
        <v>121</v>
      </c>
      <c r="E182" s="258" t="s">
        <v>335</v>
      </c>
      <c r="F182" s="259" t="s">
        <v>336</v>
      </c>
      <c r="G182" s="260" t="s">
        <v>131</v>
      </c>
      <c r="H182" s="261">
        <v>46</v>
      </c>
      <c r="I182" s="262"/>
      <c r="J182" s="263">
        <f>ROUND(I182*H182,2)</f>
        <v>0</v>
      </c>
      <c r="K182" s="259" t="s">
        <v>132</v>
      </c>
      <c r="L182" s="264"/>
      <c r="M182" s="265" t="s">
        <v>19</v>
      </c>
      <c r="N182" s="266" t="s">
        <v>45</v>
      </c>
      <c r="O182" s="86"/>
      <c r="P182" s="216">
        <f>O182*H182</f>
        <v>0</v>
      </c>
      <c r="Q182" s="216">
        <v>0</v>
      </c>
      <c r="R182" s="216">
        <f>Q182*H182</f>
        <v>0</v>
      </c>
      <c r="S182" s="216">
        <v>0</v>
      </c>
      <c r="T182" s="217">
        <f>S182*H182</f>
        <v>0</v>
      </c>
      <c r="U182" s="40"/>
      <c r="V182" s="40"/>
      <c r="W182" s="40"/>
      <c r="X182" s="40"/>
      <c r="Y182" s="40"/>
      <c r="Z182" s="40"/>
      <c r="AA182" s="40"/>
      <c r="AB182" s="40"/>
      <c r="AC182" s="40"/>
      <c r="AD182" s="40"/>
      <c r="AE182" s="40"/>
      <c r="AR182" s="218" t="s">
        <v>82</v>
      </c>
      <c r="AT182" s="218" t="s">
        <v>121</v>
      </c>
      <c r="AU182" s="218" t="s">
        <v>80</v>
      </c>
      <c r="AY182" s="19" t="s">
        <v>124</v>
      </c>
      <c r="BE182" s="219">
        <f>IF(N182="základní",J182,0)</f>
        <v>0</v>
      </c>
      <c r="BF182" s="219">
        <f>IF(N182="snížená",J182,0)</f>
        <v>0</v>
      </c>
      <c r="BG182" s="219">
        <f>IF(N182="zákl. přenesená",J182,0)</f>
        <v>0</v>
      </c>
      <c r="BH182" s="219">
        <f>IF(N182="sníž. přenesená",J182,0)</f>
        <v>0</v>
      </c>
      <c r="BI182" s="219">
        <f>IF(N182="nulová",J182,0)</f>
        <v>0</v>
      </c>
      <c r="BJ182" s="19" t="s">
        <v>80</v>
      </c>
      <c r="BK182" s="219">
        <f>ROUND(I182*H182,2)</f>
        <v>0</v>
      </c>
      <c r="BL182" s="19" t="s">
        <v>80</v>
      </c>
      <c r="BM182" s="218" t="s">
        <v>337</v>
      </c>
    </row>
    <row r="183" s="2" customFormat="1">
      <c r="A183" s="40"/>
      <c r="B183" s="41"/>
      <c r="C183" s="42"/>
      <c r="D183" s="220" t="s">
        <v>134</v>
      </c>
      <c r="E183" s="42"/>
      <c r="F183" s="221" t="s">
        <v>338</v>
      </c>
      <c r="G183" s="42"/>
      <c r="H183" s="42"/>
      <c r="I183" s="222"/>
      <c r="J183" s="42"/>
      <c r="K183" s="42"/>
      <c r="L183" s="46"/>
      <c r="M183" s="223"/>
      <c r="N183" s="224"/>
      <c r="O183" s="86"/>
      <c r="P183" s="86"/>
      <c r="Q183" s="86"/>
      <c r="R183" s="86"/>
      <c r="S183" s="86"/>
      <c r="T183" s="87"/>
      <c r="U183" s="40"/>
      <c r="V183" s="40"/>
      <c r="W183" s="40"/>
      <c r="X183" s="40"/>
      <c r="Y183" s="40"/>
      <c r="Z183" s="40"/>
      <c r="AA183" s="40"/>
      <c r="AB183" s="40"/>
      <c r="AC183" s="40"/>
      <c r="AD183" s="40"/>
      <c r="AE183" s="40"/>
      <c r="AT183" s="19" t="s">
        <v>134</v>
      </c>
      <c r="AU183" s="19" t="s">
        <v>80</v>
      </c>
    </row>
    <row r="184" s="13" customFormat="1">
      <c r="A184" s="13"/>
      <c r="B184" s="235"/>
      <c r="C184" s="236"/>
      <c r="D184" s="220" t="s">
        <v>144</v>
      </c>
      <c r="E184" s="237" t="s">
        <v>19</v>
      </c>
      <c r="F184" s="238" t="s">
        <v>326</v>
      </c>
      <c r="G184" s="236"/>
      <c r="H184" s="239">
        <v>32</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144</v>
      </c>
      <c r="AU184" s="245" t="s">
        <v>80</v>
      </c>
      <c r="AV184" s="13" t="s">
        <v>82</v>
      </c>
      <c r="AW184" s="13" t="s">
        <v>35</v>
      </c>
      <c r="AX184" s="13" t="s">
        <v>74</v>
      </c>
      <c r="AY184" s="245" t="s">
        <v>124</v>
      </c>
    </row>
    <row r="185" s="13" customFormat="1">
      <c r="A185" s="13"/>
      <c r="B185" s="235"/>
      <c r="C185" s="236"/>
      <c r="D185" s="220" t="s">
        <v>144</v>
      </c>
      <c r="E185" s="237" t="s">
        <v>19</v>
      </c>
      <c r="F185" s="238" t="s">
        <v>327</v>
      </c>
      <c r="G185" s="236"/>
      <c r="H185" s="239">
        <v>6</v>
      </c>
      <c r="I185" s="240"/>
      <c r="J185" s="236"/>
      <c r="K185" s="236"/>
      <c r="L185" s="241"/>
      <c r="M185" s="242"/>
      <c r="N185" s="243"/>
      <c r="O185" s="243"/>
      <c r="P185" s="243"/>
      <c r="Q185" s="243"/>
      <c r="R185" s="243"/>
      <c r="S185" s="243"/>
      <c r="T185" s="244"/>
      <c r="U185" s="13"/>
      <c r="V185" s="13"/>
      <c r="W185" s="13"/>
      <c r="X185" s="13"/>
      <c r="Y185" s="13"/>
      <c r="Z185" s="13"/>
      <c r="AA185" s="13"/>
      <c r="AB185" s="13"/>
      <c r="AC185" s="13"/>
      <c r="AD185" s="13"/>
      <c r="AE185" s="13"/>
      <c r="AT185" s="245" t="s">
        <v>144</v>
      </c>
      <c r="AU185" s="245" t="s">
        <v>80</v>
      </c>
      <c r="AV185" s="13" t="s">
        <v>82</v>
      </c>
      <c r="AW185" s="13" t="s">
        <v>35</v>
      </c>
      <c r="AX185" s="13" t="s">
        <v>74</v>
      </c>
      <c r="AY185" s="245" t="s">
        <v>124</v>
      </c>
    </row>
    <row r="186" s="13" customFormat="1">
      <c r="A186" s="13"/>
      <c r="B186" s="235"/>
      <c r="C186" s="236"/>
      <c r="D186" s="220" t="s">
        <v>144</v>
      </c>
      <c r="E186" s="237" t="s">
        <v>19</v>
      </c>
      <c r="F186" s="238" t="s">
        <v>328</v>
      </c>
      <c r="G186" s="236"/>
      <c r="H186" s="239">
        <v>6</v>
      </c>
      <c r="I186" s="240"/>
      <c r="J186" s="236"/>
      <c r="K186" s="236"/>
      <c r="L186" s="241"/>
      <c r="M186" s="242"/>
      <c r="N186" s="243"/>
      <c r="O186" s="243"/>
      <c r="P186" s="243"/>
      <c r="Q186" s="243"/>
      <c r="R186" s="243"/>
      <c r="S186" s="243"/>
      <c r="T186" s="244"/>
      <c r="U186" s="13"/>
      <c r="V186" s="13"/>
      <c r="W186" s="13"/>
      <c r="X186" s="13"/>
      <c r="Y186" s="13"/>
      <c r="Z186" s="13"/>
      <c r="AA186" s="13"/>
      <c r="AB186" s="13"/>
      <c r="AC186" s="13"/>
      <c r="AD186" s="13"/>
      <c r="AE186" s="13"/>
      <c r="AT186" s="245" t="s">
        <v>144</v>
      </c>
      <c r="AU186" s="245" t="s">
        <v>80</v>
      </c>
      <c r="AV186" s="13" t="s">
        <v>82</v>
      </c>
      <c r="AW186" s="13" t="s">
        <v>35</v>
      </c>
      <c r="AX186" s="13" t="s">
        <v>74</v>
      </c>
      <c r="AY186" s="245" t="s">
        <v>124</v>
      </c>
    </row>
    <row r="187" s="13" customFormat="1">
      <c r="A187" s="13"/>
      <c r="B187" s="235"/>
      <c r="C187" s="236"/>
      <c r="D187" s="220" t="s">
        <v>144</v>
      </c>
      <c r="E187" s="237" t="s">
        <v>19</v>
      </c>
      <c r="F187" s="238" t="s">
        <v>329</v>
      </c>
      <c r="G187" s="236"/>
      <c r="H187" s="239">
        <v>2</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144</v>
      </c>
      <c r="AU187" s="245" t="s">
        <v>80</v>
      </c>
      <c r="AV187" s="13" t="s">
        <v>82</v>
      </c>
      <c r="AW187" s="13" t="s">
        <v>35</v>
      </c>
      <c r="AX187" s="13" t="s">
        <v>74</v>
      </c>
      <c r="AY187" s="245" t="s">
        <v>124</v>
      </c>
    </row>
    <row r="188" s="14" customFormat="1">
      <c r="A188" s="14"/>
      <c r="B188" s="246"/>
      <c r="C188" s="247"/>
      <c r="D188" s="220" t="s">
        <v>144</v>
      </c>
      <c r="E188" s="248" t="s">
        <v>19</v>
      </c>
      <c r="F188" s="249" t="s">
        <v>156</v>
      </c>
      <c r="G188" s="247"/>
      <c r="H188" s="250">
        <v>46</v>
      </c>
      <c r="I188" s="251"/>
      <c r="J188" s="247"/>
      <c r="K188" s="247"/>
      <c r="L188" s="252"/>
      <c r="M188" s="253"/>
      <c r="N188" s="254"/>
      <c r="O188" s="254"/>
      <c r="P188" s="254"/>
      <c r="Q188" s="254"/>
      <c r="R188" s="254"/>
      <c r="S188" s="254"/>
      <c r="T188" s="255"/>
      <c r="U188" s="14"/>
      <c r="V188" s="14"/>
      <c r="W188" s="14"/>
      <c r="X188" s="14"/>
      <c r="Y188" s="14"/>
      <c r="Z188" s="14"/>
      <c r="AA188" s="14"/>
      <c r="AB188" s="14"/>
      <c r="AC188" s="14"/>
      <c r="AD188" s="14"/>
      <c r="AE188" s="14"/>
      <c r="AT188" s="256" t="s">
        <v>144</v>
      </c>
      <c r="AU188" s="256" t="s">
        <v>80</v>
      </c>
      <c r="AV188" s="14" t="s">
        <v>127</v>
      </c>
      <c r="AW188" s="14" t="s">
        <v>35</v>
      </c>
      <c r="AX188" s="14" t="s">
        <v>80</v>
      </c>
      <c r="AY188" s="256" t="s">
        <v>124</v>
      </c>
    </row>
    <row r="189" s="2" customFormat="1" ht="24.15" customHeight="1">
      <c r="A189" s="40"/>
      <c r="B189" s="41"/>
      <c r="C189" s="207" t="s">
        <v>339</v>
      </c>
      <c r="D189" s="207" t="s">
        <v>128</v>
      </c>
      <c r="E189" s="208" t="s">
        <v>340</v>
      </c>
      <c r="F189" s="209" t="s">
        <v>341</v>
      </c>
      <c r="G189" s="210" t="s">
        <v>131</v>
      </c>
      <c r="H189" s="211">
        <v>46</v>
      </c>
      <c r="I189" s="212"/>
      <c r="J189" s="213">
        <f>ROUND(I189*H189,2)</f>
        <v>0</v>
      </c>
      <c r="K189" s="209" t="s">
        <v>132</v>
      </c>
      <c r="L189" s="46"/>
      <c r="M189" s="214" t="s">
        <v>19</v>
      </c>
      <c r="N189" s="215" t="s">
        <v>45</v>
      </c>
      <c r="O189" s="86"/>
      <c r="P189" s="216">
        <f>O189*H189</f>
        <v>0</v>
      </c>
      <c r="Q189" s="216">
        <v>0</v>
      </c>
      <c r="R189" s="216">
        <f>Q189*H189</f>
        <v>0</v>
      </c>
      <c r="S189" s="216">
        <v>0</v>
      </c>
      <c r="T189" s="217">
        <f>S189*H189</f>
        <v>0</v>
      </c>
      <c r="U189" s="40"/>
      <c r="V189" s="40"/>
      <c r="W189" s="40"/>
      <c r="X189" s="40"/>
      <c r="Y189" s="40"/>
      <c r="Z189" s="40"/>
      <c r="AA189" s="40"/>
      <c r="AB189" s="40"/>
      <c r="AC189" s="40"/>
      <c r="AD189" s="40"/>
      <c r="AE189" s="40"/>
      <c r="AR189" s="218" t="s">
        <v>80</v>
      </c>
      <c r="AT189" s="218" t="s">
        <v>128</v>
      </c>
      <c r="AU189" s="218" t="s">
        <v>80</v>
      </c>
      <c r="AY189" s="19" t="s">
        <v>124</v>
      </c>
      <c r="BE189" s="219">
        <f>IF(N189="základní",J189,0)</f>
        <v>0</v>
      </c>
      <c r="BF189" s="219">
        <f>IF(N189="snížená",J189,0)</f>
        <v>0</v>
      </c>
      <c r="BG189" s="219">
        <f>IF(N189="zákl. přenesená",J189,0)</f>
        <v>0</v>
      </c>
      <c r="BH189" s="219">
        <f>IF(N189="sníž. přenesená",J189,0)</f>
        <v>0</v>
      </c>
      <c r="BI189" s="219">
        <f>IF(N189="nulová",J189,0)</f>
        <v>0</v>
      </c>
      <c r="BJ189" s="19" t="s">
        <v>80</v>
      </c>
      <c r="BK189" s="219">
        <f>ROUND(I189*H189,2)</f>
        <v>0</v>
      </c>
      <c r="BL189" s="19" t="s">
        <v>80</v>
      </c>
      <c r="BM189" s="218" t="s">
        <v>342</v>
      </c>
    </row>
    <row r="190" s="2" customFormat="1" ht="16.5" customHeight="1">
      <c r="A190" s="40"/>
      <c r="B190" s="41"/>
      <c r="C190" s="257" t="s">
        <v>343</v>
      </c>
      <c r="D190" s="257" t="s">
        <v>121</v>
      </c>
      <c r="E190" s="258" t="s">
        <v>344</v>
      </c>
      <c r="F190" s="259" t="s">
        <v>345</v>
      </c>
      <c r="G190" s="260" t="s">
        <v>142</v>
      </c>
      <c r="H190" s="261">
        <v>301</v>
      </c>
      <c r="I190" s="262"/>
      <c r="J190" s="263">
        <f>ROUND(I190*H190,2)</f>
        <v>0</v>
      </c>
      <c r="K190" s="259" t="s">
        <v>132</v>
      </c>
      <c r="L190" s="264"/>
      <c r="M190" s="265" t="s">
        <v>19</v>
      </c>
      <c r="N190" s="266" t="s">
        <v>45</v>
      </c>
      <c r="O190" s="86"/>
      <c r="P190" s="216">
        <f>O190*H190</f>
        <v>0</v>
      </c>
      <c r="Q190" s="216">
        <v>0</v>
      </c>
      <c r="R190" s="216">
        <f>Q190*H190</f>
        <v>0</v>
      </c>
      <c r="S190" s="216">
        <v>0</v>
      </c>
      <c r="T190" s="217">
        <f>S190*H190</f>
        <v>0</v>
      </c>
      <c r="U190" s="40"/>
      <c r="V190" s="40"/>
      <c r="W190" s="40"/>
      <c r="X190" s="40"/>
      <c r="Y190" s="40"/>
      <c r="Z190" s="40"/>
      <c r="AA190" s="40"/>
      <c r="AB190" s="40"/>
      <c r="AC190" s="40"/>
      <c r="AD190" s="40"/>
      <c r="AE190" s="40"/>
      <c r="AR190" s="218" t="s">
        <v>175</v>
      </c>
      <c r="AT190" s="218" t="s">
        <v>121</v>
      </c>
      <c r="AU190" s="218" t="s">
        <v>80</v>
      </c>
      <c r="AY190" s="19" t="s">
        <v>124</v>
      </c>
      <c r="BE190" s="219">
        <f>IF(N190="základní",J190,0)</f>
        <v>0</v>
      </c>
      <c r="BF190" s="219">
        <f>IF(N190="snížená",J190,0)</f>
        <v>0</v>
      </c>
      <c r="BG190" s="219">
        <f>IF(N190="zákl. přenesená",J190,0)</f>
        <v>0</v>
      </c>
      <c r="BH190" s="219">
        <f>IF(N190="sníž. přenesená",J190,0)</f>
        <v>0</v>
      </c>
      <c r="BI190" s="219">
        <f>IF(N190="nulová",J190,0)</f>
        <v>0</v>
      </c>
      <c r="BJ190" s="19" t="s">
        <v>80</v>
      </c>
      <c r="BK190" s="219">
        <f>ROUND(I190*H190,2)</f>
        <v>0</v>
      </c>
      <c r="BL190" s="19" t="s">
        <v>175</v>
      </c>
      <c r="BM190" s="218" t="s">
        <v>346</v>
      </c>
    </row>
    <row r="191" s="12" customFormat="1">
      <c r="A191" s="12"/>
      <c r="B191" s="225"/>
      <c r="C191" s="226"/>
      <c r="D191" s="220" t="s">
        <v>144</v>
      </c>
      <c r="E191" s="227" t="s">
        <v>19</v>
      </c>
      <c r="F191" s="228" t="s">
        <v>347</v>
      </c>
      <c r="G191" s="226"/>
      <c r="H191" s="227" t="s">
        <v>19</v>
      </c>
      <c r="I191" s="229"/>
      <c r="J191" s="226"/>
      <c r="K191" s="226"/>
      <c r="L191" s="230"/>
      <c r="M191" s="231"/>
      <c r="N191" s="232"/>
      <c r="O191" s="232"/>
      <c r="P191" s="232"/>
      <c r="Q191" s="232"/>
      <c r="R191" s="232"/>
      <c r="S191" s="232"/>
      <c r="T191" s="233"/>
      <c r="U191" s="12"/>
      <c r="V191" s="12"/>
      <c r="W191" s="12"/>
      <c r="X191" s="12"/>
      <c r="Y191" s="12"/>
      <c r="Z191" s="12"/>
      <c r="AA191" s="12"/>
      <c r="AB191" s="12"/>
      <c r="AC191" s="12"/>
      <c r="AD191" s="12"/>
      <c r="AE191" s="12"/>
      <c r="AT191" s="234" t="s">
        <v>144</v>
      </c>
      <c r="AU191" s="234" t="s">
        <v>80</v>
      </c>
      <c r="AV191" s="12" t="s">
        <v>80</v>
      </c>
      <c r="AW191" s="12" t="s">
        <v>35</v>
      </c>
      <c r="AX191" s="12" t="s">
        <v>74</v>
      </c>
      <c r="AY191" s="234" t="s">
        <v>124</v>
      </c>
    </row>
    <row r="192" s="13" customFormat="1">
      <c r="A192" s="13"/>
      <c r="B192" s="235"/>
      <c r="C192" s="236"/>
      <c r="D192" s="220" t="s">
        <v>144</v>
      </c>
      <c r="E192" s="237" t="s">
        <v>19</v>
      </c>
      <c r="F192" s="238" t="s">
        <v>348</v>
      </c>
      <c r="G192" s="236"/>
      <c r="H192" s="239">
        <v>100</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144</v>
      </c>
      <c r="AU192" s="245" t="s">
        <v>80</v>
      </c>
      <c r="AV192" s="13" t="s">
        <v>82</v>
      </c>
      <c r="AW192" s="13" t="s">
        <v>35</v>
      </c>
      <c r="AX192" s="13" t="s">
        <v>74</v>
      </c>
      <c r="AY192" s="245" t="s">
        <v>124</v>
      </c>
    </row>
    <row r="193" s="12" customFormat="1">
      <c r="A193" s="12"/>
      <c r="B193" s="225"/>
      <c r="C193" s="226"/>
      <c r="D193" s="220" t="s">
        <v>144</v>
      </c>
      <c r="E193" s="227" t="s">
        <v>19</v>
      </c>
      <c r="F193" s="228" t="s">
        <v>349</v>
      </c>
      <c r="G193" s="226"/>
      <c r="H193" s="227" t="s">
        <v>19</v>
      </c>
      <c r="I193" s="229"/>
      <c r="J193" s="226"/>
      <c r="K193" s="226"/>
      <c r="L193" s="230"/>
      <c r="M193" s="231"/>
      <c r="N193" s="232"/>
      <c r="O193" s="232"/>
      <c r="P193" s="232"/>
      <c r="Q193" s="232"/>
      <c r="R193" s="232"/>
      <c r="S193" s="232"/>
      <c r="T193" s="233"/>
      <c r="U193" s="12"/>
      <c r="V193" s="12"/>
      <c r="W193" s="12"/>
      <c r="X193" s="12"/>
      <c r="Y193" s="12"/>
      <c r="Z193" s="12"/>
      <c r="AA193" s="12"/>
      <c r="AB193" s="12"/>
      <c r="AC193" s="12"/>
      <c r="AD193" s="12"/>
      <c r="AE193" s="12"/>
      <c r="AT193" s="234" t="s">
        <v>144</v>
      </c>
      <c r="AU193" s="234" t="s">
        <v>80</v>
      </c>
      <c r="AV193" s="12" t="s">
        <v>80</v>
      </c>
      <c r="AW193" s="12" t="s">
        <v>35</v>
      </c>
      <c r="AX193" s="12" t="s">
        <v>74</v>
      </c>
      <c r="AY193" s="234" t="s">
        <v>124</v>
      </c>
    </row>
    <row r="194" s="13" customFormat="1">
      <c r="A194" s="13"/>
      <c r="B194" s="235"/>
      <c r="C194" s="236"/>
      <c r="D194" s="220" t="s">
        <v>144</v>
      </c>
      <c r="E194" s="237" t="s">
        <v>19</v>
      </c>
      <c r="F194" s="238" t="s">
        <v>348</v>
      </c>
      <c r="G194" s="236"/>
      <c r="H194" s="239">
        <v>100</v>
      </c>
      <c r="I194" s="240"/>
      <c r="J194" s="236"/>
      <c r="K194" s="236"/>
      <c r="L194" s="241"/>
      <c r="M194" s="242"/>
      <c r="N194" s="243"/>
      <c r="O194" s="243"/>
      <c r="P194" s="243"/>
      <c r="Q194" s="243"/>
      <c r="R194" s="243"/>
      <c r="S194" s="243"/>
      <c r="T194" s="244"/>
      <c r="U194" s="13"/>
      <c r="V194" s="13"/>
      <c r="W194" s="13"/>
      <c r="X194" s="13"/>
      <c r="Y194" s="13"/>
      <c r="Z194" s="13"/>
      <c r="AA194" s="13"/>
      <c r="AB194" s="13"/>
      <c r="AC194" s="13"/>
      <c r="AD194" s="13"/>
      <c r="AE194" s="13"/>
      <c r="AT194" s="245" t="s">
        <v>144</v>
      </c>
      <c r="AU194" s="245" t="s">
        <v>80</v>
      </c>
      <c r="AV194" s="13" t="s">
        <v>82</v>
      </c>
      <c r="AW194" s="13" t="s">
        <v>35</v>
      </c>
      <c r="AX194" s="13" t="s">
        <v>74</v>
      </c>
      <c r="AY194" s="245" t="s">
        <v>124</v>
      </c>
    </row>
    <row r="195" s="12" customFormat="1">
      <c r="A195" s="12"/>
      <c r="B195" s="225"/>
      <c r="C195" s="226"/>
      <c r="D195" s="220" t="s">
        <v>144</v>
      </c>
      <c r="E195" s="227" t="s">
        <v>19</v>
      </c>
      <c r="F195" s="228" t="s">
        <v>350</v>
      </c>
      <c r="G195" s="226"/>
      <c r="H195" s="227" t="s">
        <v>19</v>
      </c>
      <c r="I195" s="229"/>
      <c r="J195" s="226"/>
      <c r="K195" s="226"/>
      <c r="L195" s="230"/>
      <c r="M195" s="231"/>
      <c r="N195" s="232"/>
      <c r="O195" s="232"/>
      <c r="P195" s="232"/>
      <c r="Q195" s="232"/>
      <c r="R195" s="232"/>
      <c r="S195" s="232"/>
      <c r="T195" s="233"/>
      <c r="U195" s="12"/>
      <c r="V195" s="12"/>
      <c r="W195" s="12"/>
      <c r="X195" s="12"/>
      <c r="Y195" s="12"/>
      <c r="Z195" s="12"/>
      <c r="AA195" s="12"/>
      <c r="AB195" s="12"/>
      <c r="AC195" s="12"/>
      <c r="AD195" s="12"/>
      <c r="AE195" s="12"/>
      <c r="AT195" s="234" t="s">
        <v>144</v>
      </c>
      <c r="AU195" s="234" t="s">
        <v>80</v>
      </c>
      <c r="AV195" s="12" t="s">
        <v>80</v>
      </c>
      <c r="AW195" s="12" t="s">
        <v>35</v>
      </c>
      <c r="AX195" s="12" t="s">
        <v>74</v>
      </c>
      <c r="AY195" s="234" t="s">
        <v>124</v>
      </c>
    </row>
    <row r="196" s="13" customFormat="1">
      <c r="A196" s="13"/>
      <c r="B196" s="235"/>
      <c r="C196" s="236"/>
      <c r="D196" s="220" t="s">
        <v>144</v>
      </c>
      <c r="E196" s="237" t="s">
        <v>19</v>
      </c>
      <c r="F196" s="238" t="s">
        <v>351</v>
      </c>
      <c r="G196" s="236"/>
      <c r="H196" s="239">
        <v>97</v>
      </c>
      <c r="I196" s="240"/>
      <c r="J196" s="236"/>
      <c r="K196" s="236"/>
      <c r="L196" s="241"/>
      <c r="M196" s="242"/>
      <c r="N196" s="243"/>
      <c r="O196" s="243"/>
      <c r="P196" s="243"/>
      <c r="Q196" s="243"/>
      <c r="R196" s="243"/>
      <c r="S196" s="243"/>
      <c r="T196" s="244"/>
      <c r="U196" s="13"/>
      <c r="V196" s="13"/>
      <c r="W196" s="13"/>
      <c r="X196" s="13"/>
      <c r="Y196" s="13"/>
      <c r="Z196" s="13"/>
      <c r="AA196" s="13"/>
      <c r="AB196" s="13"/>
      <c r="AC196" s="13"/>
      <c r="AD196" s="13"/>
      <c r="AE196" s="13"/>
      <c r="AT196" s="245" t="s">
        <v>144</v>
      </c>
      <c r="AU196" s="245" t="s">
        <v>80</v>
      </c>
      <c r="AV196" s="13" t="s">
        <v>82</v>
      </c>
      <c r="AW196" s="13" t="s">
        <v>35</v>
      </c>
      <c r="AX196" s="13" t="s">
        <v>74</v>
      </c>
      <c r="AY196" s="245" t="s">
        <v>124</v>
      </c>
    </row>
    <row r="197" s="12" customFormat="1">
      <c r="A197" s="12"/>
      <c r="B197" s="225"/>
      <c r="C197" s="226"/>
      <c r="D197" s="220" t="s">
        <v>144</v>
      </c>
      <c r="E197" s="227" t="s">
        <v>19</v>
      </c>
      <c r="F197" s="228" t="s">
        <v>352</v>
      </c>
      <c r="G197" s="226"/>
      <c r="H197" s="227" t="s">
        <v>19</v>
      </c>
      <c r="I197" s="229"/>
      <c r="J197" s="226"/>
      <c r="K197" s="226"/>
      <c r="L197" s="230"/>
      <c r="M197" s="231"/>
      <c r="N197" s="232"/>
      <c r="O197" s="232"/>
      <c r="P197" s="232"/>
      <c r="Q197" s="232"/>
      <c r="R197" s="232"/>
      <c r="S197" s="232"/>
      <c r="T197" s="233"/>
      <c r="U197" s="12"/>
      <c r="V197" s="12"/>
      <c r="W197" s="12"/>
      <c r="X197" s="12"/>
      <c r="Y197" s="12"/>
      <c r="Z197" s="12"/>
      <c r="AA197" s="12"/>
      <c r="AB197" s="12"/>
      <c r="AC197" s="12"/>
      <c r="AD197" s="12"/>
      <c r="AE197" s="12"/>
      <c r="AT197" s="234" t="s">
        <v>144</v>
      </c>
      <c r="AU197" s="234" t="s">
        <v>80</v>
      </c>
      <c r="AV197" s="12" t="s">
        <v>80</v>
      </c>
      <c r="AW197" s="12" t="s">
        <v>35</v>
      </c>
      <c r="AX197" s="12" t="s">
        <v>74</v>
      </c>
      <c r="AY197" s="234" t="s">
        <v>124</v>
      </c>
    </row>
    <row r="198" s="13" customFormat="1">
      <c r="A198" s="13"/>
      <c r="B198" s="235"/>
      <c r="C198" s="236"/>
      <c r="D198" s="220" t="s">
        <v>144</v>
      </c>
      <c r="E198" s="237" t="s">
        <v>19</v>
      </c>
      <c r="F198" s="238" t="s">
        <v>127</v>
      </c>
      <c r="G198" s="236"/>
      <c r="H198" s="239">
        <v>4</v>
      </c>
      <c r="I198" s="240"/>
      <c r="J198" s="236"/>
      <c r="K198" s="236"/>
      <c r="L198" s="241"/>
      <c r="M198" s="242"/>
      <c r="N198" s="243"/>
      <c r="O198" s="243"/>
      <c r="P198" s="243"/>
      <c r="Q198" s="243"/>
      <c r="R198" s="243"/>
      <c r="S198" s="243"/>
      <c r="T198" s="244"/>
      <c r="U198" s="13"/>
      <c r="V198" s="13"/>
      <c r="W198" s="13"/>
      <c r="X198" s="13"/>
      <c r="Y198" s="13"/>
      <c r="Z198" s="13"/>
      <c r="AA198" s="13"/>
      <c r="AB198" s="13"/>
      <c r="AC198" s="13"/>
      <c r="AD198" s="13"/>
      <c r="AE198" s="13"/>
      <c r="AT198" s="245" t="s">
        <v>144</v>
      </c>
      <c r="AU198" s="245" t="s">
        <v>80</v>
      </c>
      <c r="AV198" s="13" t="s">
        <v>82</v>
      </c>
      <c r="AW198" s="13" t="s">
        <v>35</v>
      </c>
      <c r="AX198" s="13" t="s">
        <v>74</v>
      </c>
      <c r="AY198" s="245" t="s">
        <v>124</v>
      </c>
    </row>
    <row r="199" s="14" customFormat="1">
      <c r="A199" s="14"/>
      <c r="B199" s="246"/>
      <c r="C199" s="247"/>
      <c r="D199" s="220" t="s">
        <v>144</v>
      </c>
      <c r="E199" s="248" t="s">
        <v>19</v>
      </c>
      <c r="F199" s="249" t="s">
        <v>156</v>
      </c>
      <c r="G199" s="247"/>
      <c r="H199" s="250">
        <v>301</v>
      </c>
      <c r="I199" s="251"/>
      <c r="J199" s="247"/>
      <c r="K199" s="247"/>
      <c r="L199" s="252"/>
      <c r="M199" s="253"/>
      <c r="N199" s="254"/>
      <c r="O199" s="254"/>
      <c r="P199" s="254"/>
      <c r="Q199" s="254"/>
      <c r="R199" s="254"/>
      <c r="S199" s="254"/>
      <c r="T199" s="255"/>
      <c r="U199" s="14"/>
      <c r="V199" s="14"/>
      <c r="W199" s="14"/>
      <c r="X199" s="14"/>
      <c r="Y199" s="14"/>
      <c r="Z199" s="14"/>
      <c r="AA199" s="14"/>
      <c r="AB199" s="14"/>
      <c r="AC199" s="14"/>
      <c r="AD199" s="14"/>
      <c r="AE199" s="14"/>
      <c r="AT199" s="256" t="s">
        <v>144</v>
      </c>
      <c r="AU199" s="256" t="s">
        <v>80</v>
      </c>
      <c r="AV199" s="14" t="s">
        <v>127</v>
      </c>
      <c r="AW199" s="14" t="s">
        <v>35</v>
      </c>
      <c r="AX199" s="14" t="s">
        <v>80</v>
      </c>
      <c r="AY199" s="256" t="s">
        <v>124</v>
      </c>
    </row>
    <row r="200" s="2" customFormat="1" ht="55.5" customHeight="1">
      <c r="A200" s="40"/>
      <c r="B200" s="41"/>
      <c r="C200" s="207" t="s">
        <v>353</v>
      </c>
      <c r="D200" s="207" t="s">
        <v>128</v>
      </c>
      <c r="E200" s="208" t="s">
        <v>354</v>
      </c>
      <c r="F200" s="209" t="s">
        <v>355</v>
      </c>
      <c r="G200" s="210" t="s">
        <v>142</v>
      </c>
      <c r="H200" s="211">
        <v>301</v>
      </c>
      <c r="I200" s="212"/>
      <c r="J200" s="213">
        <f>ROUND(I200*H200,2)</f>
        <v>0</v>
      </c>
      <c r="K200" s="209" t="s">
        <v>132</v>
      </c>
      <c r="L200" s="46"/>
      <c r="M200" s="214" t="s">
        <v>19</v>
      </c>
      <c r="N200" s="215" t="s">
        <v>45</v>
      </c>
      <c r="O200" s="86"/>
      <c r="P200" s="216">
        <f>O200*H200</f>
        <v>0</v>
      </c>
      <c r="Q200" s="216">
        <v>0</v>
      </c>
      <c r="R200" s="216">
        <f>Q200*H200</f>
        <v>0</v>
      </c>
      <c r="S200" s="216">
        <v>0</v>
      </c>
      <c r="T200" s="217">
        <f>S200*H200</f>
        <v>0</v>
      </c>
      <c r="U200" s="40"/>
      <c r="V200" s="40"/>
      <c r="W200" s="40"/>
      <c r="X200" s="40"/>
      <c r="Y200" s="40"/>
      <c r="Z200" s="40"/>
      <c r="AA200" s="40"/>
      <c r="AB200" s="40"/>
      <c r="AC200" s="40"/>
      <c r="AD200" s="40"/>
      <c r="AE200" s="40"/>
      <c r="AR200" s="218" t="s">
        <v>236</v>
      </c>
      <c r="AT200" s="218" t="s">
        <v>128</v>
      </c>
      <c r="AU200" s="218" t="s">
        <v>80</v>
      </c>
      <c r="AY200" s="19" t="s">
        <v>124</v>
      </c>
      <c r="BE200" s="219">
        <f>IF(N200="základní",J200,0)</f>
        <v>0</v>
      </c>
      <c r="BF200" s="219">
        <f>IF(N200="snížená",J200,0)</f>
        <v>0</v>
      </c>
      <c r="BG200" s="219">
        <f>IF(N200="zákl. přenesená",J200,0)</f>
        <v>0</v>
      </c>
      <c r="BH200" s="219">
        <f>IF(N200="sníž. přenesená",J200,0)</f>
        <v>0</v>
      </c>
      <c r="BI200" s="219">
        <f>IF(N200="nulová",J200,0)</f>
        <v>0</v>
      </c>
      <c r="BJ200" s="19" t="s">
        <v>80</v>
      </c>
      <c r="BK200" s="219">
        <f>ROUND(I200*H200,2)</f>
        <v>0</v>
      </c>
      <c r="BL200" s="19" t="s">
        <v>236</v>
      </c>
      <c r="BM200" s="218" t="s">
        <v>356</v>
      </c>
    </row>
    <row r="201" s="2" customFormat="1" ht="44.25" customHeight="1">
      <c r="A201" s="40"/>
      <c r="B201" s="41"/>
      <c r="C201" s="207" t="s">
        <v>357</v>
      </c>
      <c r="D201" s="207" t="s">
        <v>128</v>
      </c>
      <c r="E201" s="208" t="s">
        <v>358</v>
      </c>
      <c r="F201" s="209" t="s">
        <v>359</v>
      </c>
      <c r="G201" s="210" t="s">
        <v>131</v>
      </c>
      <c r="H201" s="211">
        <v>8</v>
      </c>
      <c r="I201" s="212"/>
      <c r="J201" s="213">
        <f>ROUND(I201*H201,2)</f>
        <v>0</v>
      </c>
      <c r="K201" s="209" t="s">
        <v>132</v>
      </c>
      <c r="L201" s="46"/>
      <c r="M201" s="214" t="s">
        <v>19</v>
      </c>
      <c r="N201" s="215" t="s">
        <v>45</v>
      </c>
      <c r="O201" s="86"/>
      <c r="P201" s="216">
        <f>O201*H201</f>
        <v>0</v>
      </c>
      <c r="Q201" s="216">
        <v>0</v>
      </c>
      <c r="R201" s="216">
        <f>Q201*H201</f>
        <v>0</v>
      </c>
      <c r="S201" s="216">
        <v>0</v>
      </c>
      <c r="T201" s="217">
        <f>S201*H201</f>
        <v>0</v>
      </c>
      <c r="U201" s="40"/>
      <c r="V201" s="40"/>
      <c r="W201" s="40"/>
      <c r="X201" s="40"/>
      <c r="Y201" s="40"/>
      <c r="Z201" s="40"/>
      <c r="AA201" s="40"/>
      <c r="AB201" s="40"/>
      <c r="AC201" s="40"/>
      <c r="AD201" s="40"/>
      <c r="AE201" s="40"/>
      <c r="AR201" s="218" t="s">
        <v>236</v>
      </c>
      <c r="AT201" s="218" t="s">
        <v>128</v>
      </c>
      <c r="AU201" s="218" t="s">
        <v>80</v>
      </c>
      <c r="AY201" s="19" t="s">
        <v>124</v>
      </c>
      <c r="BE201" s="219">
        <f>IF(N201="základní",J201,0)</f>
        <v>0</v>
      </c>
      <c r="BF201" s="219">
        <f>IF(N201="snížená",J201,0)</f>
        <v>0</v>
      </c>
      <c r="BG201" s="219">
        <f>IF(N201="zákl. přenesená",J201,0)</f>
        <v>0</v>
      </c>
      <c r="BH201" s="219">
        <f>IF(N201="sníž. přenesená",J201,0)</f>
        <v>0</v>
      </c>
      <c r="BI201" s="219">
        <f>IF(N201="nulová",J201,0)</f>
        <v>0</v>
      </c>
      <c r="BJ201" s="19" t="s">
        <v>80</v>
      </c>
      <c r="BK201" s="219">
        <f>ROUND(I201*H201,2)</f>
        <v>0</v>
      </c>
      <c r="BL201" s="19" t="s">
        <v>236</v>
      </c>
      <c r="BM201" s="218" t="s">
        <v>360</v>
      </c>
    </row>
    <row r="202" s="12" customFormat="1">
      <c r="A202" s="12"/>
      <c r="B202" s="225"/>
      <c r="C202" s="226"/>
      <c r="D202" s="220" t="s">
        <v>144</v>
      </c>
      <c r="E202" s="227" t="s">
        <v>19</v>
      </c>
      <c r="F202" s="228" t="s">
        <v>361</v>
      </c>
      <c r="G202" s="226"/>
      <c r="H202" s="227" t="s">
        <v>19</v>
      </c>
      <c r="I202" s="229"/>
      <c r="J202" s="226"/>
      <c r="K202" s="226"/>
      <c r="L202" s="230"/>
      <c r="M202" s="231"/>
      <c r="N202" s="232"/>
      <c r="O202" s="232"/>
      <c r="P202" s="232"/>
      <c r="Q202" s="232"/>
      <c r="R202" s="232"/>
      <c r="S202" s="232"/>
      <c r="T202" s="233"/>
      <c r="U202" s="12"/>
      <c r="V202" s="12"/>
      <c r="W202" s="12"/>
      <c r="X202" s="12"/>
      <c r="Y202" s="12"/>
      <c r="Z202" s="12"/>
      <c r="AA202" s="12"/>
      <c r="AB202" s="12"/>
      <c r="AC202" s="12"/>
      <c r="AD202" s="12"/>
      <c r="AE202" s="12"/>
      <c r="AT202" s="234" t="s">
        <v>144</v>
      </c>
      <c r="AU202" s="234" t="s">
        <v>80</v>
      </c>
      <c r="AV202" s="12" t="s">
        <v>80</v>
      </c>
      <c r="AW202" s="12" t="s">
        <v>35</v>
      </c>
      <c r="AX202" s="12" t="s">
        <v>74</v>
      </c>
      <c r="AY202" s="234" t="s">
        <v>124</v>
      </c>
    </row>
    <row r="203" s="13" customFormat="1">
      <c r="A203" s="13"/>
      <c r="B203" s="235"/>
      <c r="C203" s="236"/>
      <c r="D203" s="220" t="s">
        <v>144</v>
      </c>
      <c r="E203" s="237" t="s">
        <v>19</v>
      </c>
      <c r="F203" s="238" t="s">
        <v>178</v>
      </c>
      <c r="G203" s="236"/>
      <c r="H203" s="239">
        <v>8</v>
      </c>
      <c r="I203" s="240"/>
      <c r="J203" s="236"/>
      <c r="K203" s="236"/>
      <c r="L203" s="241"/>
      <c r="M203" s="242"/>
      <c r="N203" s="243"/>
      <c r="O203" s="243"/>
      <c r="P203" s="243"/>
      <c r="Q203" s="243"/>
      <c r="R203" s="243"/>
      <c r="S203" s="243"/>
      <c r="T203" s="244"/>
      <c r="U203" s="13"/>
      <c r="V203" s="13"/>
      <c r="W203" s="13"/>
      <c r="X203" s="13"/>
      <c r="Y203" s="13"/>
      <c r="Z203" s="13"/>
      <c r="AA203" s="13"/>
      <c r="AB203" s="13"/>
      <c r="AC203" s="13"/>
      <c r="AD203" s="13"/>
      <c r="AE203" s="13"/>
      <c r="AT203" s="245" t="s">
        <v>144</v>
      </c>
      <c r="AU203" s="245" t="s">
        <v>80</v>
      </c>
      <c r="AV203" s="13" t="s">
        <v>82</v>
      </c>
      <c r="AW203" s="13" t="s">
        <v>35</v>
      </c>
      <c r="AX203" s="13" t="s">
        <v>74</v>
      </c>
      <c r="AY203" s="245" t="s">
        <v>124</v>
      </c>
    </row>
    <row r="204" s="14" customFormat="1">
      <c r="A204" s="14"/>
      <c r="B204" s="246"/>
      <c r="C204" s="247"/>
      <c r="D204" s="220" t="s">
        <v>144</v>
      </c>
      <c r="E204" s="248" t="s">
        <v>19</v>
      </c>
      <c r="F204" s="249" t="s">
        <v>156</v>
      </c>
      <c r="G204" s="247"/>
      <c r="H204" s="250">
        <v>8</v>
      </c>
      <c r="I204" s="251"/>
      <c r="J204" s="247"/>
      <c r="K204" s="247"/>
      <c r="L204" s="252"/>
      <c r="M204" s="253"/>
      <c r="N204" s="254"/>
      <c r="O204" s="254"/>
      <c r="P204" s="254"/>
      <c r="Q204" s="254"/>
      <c r="R204" s="254"/>
      <c r="S204" s="254"/>
      <c r="T204" s="255"/>
      <c r="U204" s="14"/>
      <c r="V204" s="14"/>
      <c r="W204" s="14"/>
      <c r="X204" s="14"/>
      <c r="Y204" s="14"/>
      <c r="Z204" s="14"/>
      <c r="AA204" s="14"/>
      <c r="AB204" s="14"/>
      <c r="AC204" s="14"/>
      <c r="AD204" s="14"/>
      <c r="AE204" s="14"/>
      <c r="AT204" s="256" t="s">
        <v>144</v>
      </c>
      <c r="AU204" s="256" t="s">
        <v>80</v>
      </c>
      <c r="AV204" s="14" t="s">
        <v>127</v>
      </c>
      <c r="AW204" s="14" t="s">
        <v>35</v>
      </c>
      <c r="AX204" s="14" t="s">
        <v>80</v>
      </c>
      <c r="AY204" s="256" t="s">
        <v>124</v>
      </c>
    </row>
    <row r="205" s="2" customFormat="1" ht="24.15" customHeight="1">
      <c r="A205" s="40"/>
      <c r="B205" s="41"/>
      <c r="C205" s="257" t="s">
        <v>362</v>
      </c>
      <c r="D205" s="257" t="s">
        <v>121</v>
      </c>
      <c r="E205" s="258" t="s">
        <v>363</v>
      </c>
      <c r="F205" s="259" t="s">
        <v>364</v>
      </c>
      <c r="G205" s="260" t="s">
        <v>142</v>
      </c>
      <c r="H205" s="261">
        <v>199</v>
      </c>
      <c r="I205" s="262"/>
      <c r="J205" s="263">
        <f>ROUND(I205*H205,2)</f>
        <v>0</v>
      </c>
      <c r="K205" s="259" t="s">
        <v>132</v>
      </c>
      <c r="L205" s="264"/>
      <c r="M205" s="265" t="s">
        <v>19</v>
      </c>
      <c r="N205" s="266" t="s">
        <v>45</v>
      </c>
      <c r="O205" s="86"/>
      <c r="P205" s="216">
        <f>O205*H205</f>
        <v>0</v>
      </c>
      <c r="Q205" s="216">
        <v>0</v>
      </c>
      <c r="R205" s="216">
        <f>Q205*H205</f>
        <v>0</v>
      </c>
      <c r="S205" s="216">
        <v>0</v>
      </c>
      <c r="T205" s="217">
        <f>S205*H205</f>
        <v>0</v>
      </c>
      <c r="U205" s="40"/>
      <c r="V205" s="40"/>
      <c r="W205" s="40"/>
      <c r="X205" s="40"/>
      <c r="Y205" s="40"/>
      <c r="Z205" s="40"/>
      <c r="AA205" s="40"/>
      <c r="AB205" s="40"/>
      <c r="AC205" s="40"/>
      <c r="AD205" s="40"/>
      <c r="AE205" s="40"/>
      <c r="AR205" s="218" t="s">
        <v>82</v>
      </c>
      <c r="AT205" s="218" t="s">
        <v>121</v>
      </c>
      <c r="AU205" s="218" t="s">
        <v>80</v>
      </c>
      <c r="AY205" s="19" t="s">
        <v>124</v>
      </c>
      <c r="BE205" s="219">
        <f>IF(N205="základní",J205,0)</f>
        <v>0</v>
      </c>
      <c r="BF205" s="219">
        <f>IF(N205="snížená",J205,0)</f>
        <v>0</v>
      </c>
      <c r="BG205" s="219">
        <f>IF(N205="zákl. přenesená",J205,0)</f>
        <v>0</v>
      </c>
      <c r="BH205" s="219">
        <f>IF(N205="sníž. přenesená",J205,0)</f>
        <v>0</v>
      </c>
      <c r="BI205" s="219">
        <f>IF(N205="nulová",J205,0)</f>
        <v>0</v>
      </c>
      <c r="BJ205" s="19" t="s">
        <v>80</v>
      </c>
      <c r="BK205" s="219">
        <f>ROUND(I205*H205,2)</f>
        <v>0</v>
      </c>
      <c r="BL205" s="19" t="s">
        <v>80</v>
      </c>
      <c r="BM205" s="218" t="s">
        <v>365</v>
      </c>
    </row>
    <row r="206" s="13" customFormat="1">
      <c r="A206" s="13"/>
      <c r="B206" s="235"/>
      <c r="C206" s="236"/>
      <c r="D206" s="220" t="s">
        <v>144</v>
      </c>
      <c r="E206" s="237" t="s">
        <v>19</v>
      </c>
      <c r="F206" s="238" t="s">
        <v>366</v>
      </c>
      <c r="G206" s="236"/>
      <c r="H206" s="239">
        <v>42</v>
      </c>
      <c r="I206" s="240"/>
      <c r="J206" s="236"/>
      <c r="K206" s="236"/>
      <c r="L206" s="241"/>
      <c r="M206" s="242"/>
      <c r="N206" s="243"/>
      <c r="O206" s="243"/>
      <c r="P206" s="243"/>
      <c r="Q206" s="243"/>
      <c r="R206" s="243"/>
      <c r="S206" s="243"/>
      <c r="T206" s="244"/>
      <c r="U206" s="13"/>
      <c r="V206" s="13"/>
      <c r="W206" s="13"/>
      <c r="X206" s="13"/>
      <c r="Y206" s="13"/>
      <c r="Z206" s="13"/>
      <c r="AA206" s="13"/>
      <c r="AB206" s="13"/>
      <c r="AC206" s="13"/>
      <c r="AD206" s="13"/>
      <c r="AE206" s="13"/>
      <c r="AT206" s="245" t="s">
        <v>144</v>
      </c>
      <c r="AU206" s="245" t="s">
        <v>80</v>
      </c>
      <c r="AV206" s="13" t="s">
        <v>82</v>
      </c>
      <c r="AW206" s="13" t="s">
        <v>35</v>
      </c>
      <c r="AX206" s="13" t="s">
        <v>74</v>
      </c>
      <c r="AY206" s="245" t="s">
        <v>124</v>
      </c>
    </row>
    <row r="207" s="12" customFormat="1">
      <c r="A207" s="12"/>
      <c r="B207" s="225"/>
      <c r="C207" s="226"/>
      <c r="D207" s="220" t="s">
        <v>144</v>
      </c>
      <c r="E207" s="227" t="s">
        <v>19</v>
      </c>
      <c r="F207" s="228" t="s">
        <v>367</v>
      </c>
      <c r="G207" s="226"/>
      <c r="H207" s="227" t="s">
        <v>19</v>
      </c>
      <c r="I207" s="229"/>
      <c r="J207" s="226"/>
      <c r="K207" s="226"/>
      <c r="L207" s="230"/>
      <c r="M207" s="231"/>
      <c r="N207" s="232"/>
      <c r="O207" s="232"/>
      <c r="P207" s="232"/>
      <c r="Q207" s="232"/>
      <c r="R207" s="232"/>
      <c r="S207" s="232"/>
      <c r="T207" s="233"/>
      <c r="U207" s="12"/>
      <c r="V207" s="12"/>
      <c r="W207" s="12"/>
      <c r="X207" s="12"/>
      <c r="Y207" s="12"/>
      <c r="Z207" s="12"/>
      <c r="AA207" s="12"/>
      <c r="AB207" s="12"/>
      <c r="AC207" s="12"/>
      <c r="AD207" s="12"/>
      <c r="AE207" s="12"/>
      <c r="AT207" s="234" t="s">
        <v>144</v>
      </c>
      <c r="AU207" s="234" t="s">
        <v>80</v>
      </c>
      <c r="AV207" s="12" t="s">
        <v>80</v>
      </c>
      <c r="AW207" s="12" t="s">
        <v>35</v>
      </c>
      <c r="AX207" s="12" t="s">
        <v>74</v>
      </c>
      <c r="AY207" s="234" t="s">
        <v>124</v>
      </c>
    </row>
    <row r="208" s="13" customFormat="1">
      <c r="A208" s="13"/>
      <c r="B208" s="235"/>
      <c r="C208" s="236"/>
      <c r="D208" s="220" t="s">
        <v>144</v>
      </c>
      <c r="E208" s="237" t="s">
        <v>19</v>
      </c>
      <c r="F208" s="238" t="s">
        <v>368</v>
      </c>
      <c r="G208" s="236"/>
      <c r="H208" s="239">
        <v>130</v>
      </c>
      <c r="I208" s="240"/>
      <c r="J208" s="236"/>
      <c r="K208" s="236"/>
      <c r="L208" s="241"/>
      <c r="M208" s="242"/>
      <c r="N208" s="243"/>
      <c r="O208" s="243"/>
      <c r="P208" s="243"/>
      <c r="Q208" s="243"/>
      <c r="R208" s="243"/>
      <c r="S208" s="243"/>
      <c r="T208" s="244"/>
      <c r="U208" s="13"/>
      <c r="V208" s="13"/>
      <c r="W208" s="13"/>
      <c r="X208" s="13"/>
      <c r="Y208" s="13"/>
      <c r="Z208" s="13"/>
      <c r="AA208" s="13"/>
      <c r="AB208" s="13"/>
      <c r="AC208" s="13"/>
      <c r="AD208" s="13"/>
      <c r="AE208" s="13"/>
      <c r="AT208" s="245" t="s">
        <v>144</v>
      </c>
      <c r="AU208" s="245" t="s">
        <v>80</v>
      </c>
      <c r="AV208" s="13" t="s">
        <v>82</v>
      </c>
      <c r="AW208" s="13" t="s">
        <v>35</v>
      </c>
      <c r="AX208" s="13" t="s">
        <v>74</v>
      </c>
      <c r="AY208" s="245" t="s">
        <v>124</v>
      </c>
    </row>
    <row r="209" s="12" customFormat="1">
      <c r="A209" s="12"/>
      <c r="B209" s="225"/>
      <c r="C209" s="226"/>
      <c r="D209" s="220" t="s">
        <v>144</v>
      </c>
      <c r="E209" s="227" t="s">
        <v>19</v>
      </c>
      <c r="F209" s="228" t="s">
        <v>369</v>
      </c>
      <c r="G209" s="226"/>
      <c r="H209" s="227" t="s">
        <v>19</v>
      </c>
      <c r="I209" s="229"/>
      <c r="J209" s="226"/>
      <c r="K209" s="226"/>
      <c r="L209" s="230"/>
      <c r="M209" s="231"/>
      <c r="N209" s="232"/>
      <c r="O209" s="232"/>
      <c r="P209" s="232"/>
      <c r="Q209" s="232"/>
      <c r="R209" s="232"/>
      <c r="S209" s="232"/>
      <c r="T209" s="233"/>
      <c r="U209" s="12"/>
      <c r="V209" s="12"/>
      <c r="W209" s="12"/>
      <c r="X209" s="12"/>
      <c r="Y209" s="12"/>
      <c r="Z209" s="12"/>
      <c r="AA209" s="12"/>
      <c r="AB209" s="12"/>
      <c r="AC209" s="12"/>
      <c r="AD209" s="12"/>
      <c r="AE209" s="12"/>
      <c r="AT209" s="234" t="s">
        <v>144</v>
      </c>
      <c r="AU209" s="234" t="s">
        <v>80</v>
      </c>
      <c r="AV209" s="12" t="s">
        <v>80</v>
      </c>
      <c r="AW209" s="12" t="s">
        <v>35</v>
      </c>
      <c r="AX209" s="12" t="s">
        <v>74</v>
      </c>
      <c r="AY209" s="234" t="s">
        <v>124</v>
      </c>
    </row>
    <row r="210" s="13" customFormat="1">
      <c r="A210" s="13"/>
      <c r="B210" s="235"/>
      <c r="C210" s="236"/>
      <c r="D210" s="220" t="s">
        <v>144</v>
      </c>
      <c r="E210" s="237" t="s">
        <v>19</v>
      </c>
      <c r="F210" s="238" t="s">
        <v>370</v>
      </c>
      <c r="G210" s="236"/>
      <c r="H210" s="239">
        <v>27</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144</v>
      </c>
      <c r="AU210" s="245" t="s">
        <v>80</v>
      </c>
      <c r="AV210" s="13" t="s">
        <v>82</v>
      </c>
      <c r="AW210" s="13" t="s">
        <v>35</v>
      </c>
      <c r="AX210" s="13" t="s">
        <v>74</v>
      </c>
      <c r="AY210" s="245" t="s">
        <v>124</v>
      </c>
    </row>
    <row r="211" s="12" customFormat="1">
      <c r="A211" s="12"/>
      <c r="B211" s="225"/>
      <c r="C211" s="226"/>
      <c r="D211" s="220" t="s">
        <v>144</v>
      </c>
      <c r="E211" s="227" t="s">
        <v>19</v>
      </c>
      <c r="F211" s="228" t="s">
        <v>371</v>
      </c>
      <c r="G211" s="226"/>
      <c r="H211" s="227" t="s">
        <v>19</v>
      </c>
      <c r="I211" s="229"/>
      <c r="J211" s="226"/>
      <c r="K211" s="226"/>
      <c r="L211" s="230"/>
      <c r="M211" s="231"/>
      <c r="N211" s="232"/>
      <c r="O211" s="232"/>
      <c r="P211" s="232"/>
      <c r="Q211" s="232"/>
      <c r="R211" s="232"/>
      <c r="S211" s="232"/>
      <c r="T211" s="233"/>
      <c r="U211" s="12"/>
      <c r="V211" s="12"/>
      <c r="W211" s="12"/>
      <c r="X211" s="12"/>
      <c r="Y211" s="12"/>
      <c r="Z211" s="12"/>
      <c r="AA211" s="12"/>
      <c r="AB211" s="12"/>
      <c r="AC211" s="12"/>
      <c r="AD211" s="12"/>
      <c r="AE211" s="12"/>
      <c r="AT211" s="234" t="s">
        <v>144</v>
      </c>
      <c r="AU211" s="234" t="s">
        <v>80</v>
      </c>
      <c r="AV211" s="12" t="s">
        <v>80</v>
      </c>
      <c r="AW211" s="12" t="s">
        <v>35</v>
      </c>
      <c r="AX211" s="12" t="s">
        <v>74</v>
      </c>
      <c r="AY211" s="234" t="s">
        <v>124</v>
      </c>
    </row>
    <row r="212" s="14" customFormat="1">
      <c r="A212" s="14"/>
      <c r="B212" s="246"/>
      <c r="C212" s="247"/>
      <c r="D212" s="220" t="s">
        <v>144</v>
      </c>
      <c r="E212" s="248" t="s">
        <v>19</v>
      </c>
      <c r="F212" s="249" t="s">
        <v>156</v>
      </c>
      <c r="G212" s="247"/>
      <c r="H212" s="250">
        <v>199</v>
      </c>
      <c r="I212" s="251"/>
      <c r="J212" s="247"/>
      <c r="K212" s="247"/>
      <c r="L212" s="252"/>
      <c r="M212" s="253"/>
      <c r="N212" s="254"/>
      <c r="O212" s="254"/>
      <c r="P212" s="254"/>
      <c r="Q212" s="254"/>
      <c r="R212" s="254"/>
      <c r="S212" s="254"/>
      <c r="T212" s="255"/>
      <c r="U212" s="14"/>
      <c r="V212" s="14"/>
      <c r="W212" s="14"/>
      <c r="X212" s="14"/>
      <c r="Y212" s="14"/>
      <c r="Z212" s="14"/>
      <c r="AA212" s="14"/>
      <c r="AB212" s="14"/>
      <c r="AC212" s="14"/>
      <c r="AD212" s="14"/>
      <c r="AE212" s="14"/>
      <c r="AT212" s="256" t="s">
        <v>144</v>
      </c>
      <c r="AU212" s="256" t="s">
        <v>80</v>
      </c>
      <c r="AV212" s="14" t="s">
        <v>127</v>
      </c>
      <c r="AW212" s="14" t="s">
        <v>35</v>
      </c>
      <c r="AX212" s="14" t="s">
        <v>80</v>
      </c>
      <c r="AY212" s="256" t="s">
        <v>124</v>
      </c>
    </row>
    <row r="213" s="2" customFormat="1" ht="21.75" customHeight="1">
      <c r="A213" s="40"/>
      <c r="B213" s="41"/>
      <c r="C213" s="207" t="s">
        <v>372</v>
      </c>
      <c r="D213" s="207" t="s">
        <v>128</v>
      </c>
      <c r="E213" s="208" t="s">
        <v>373</v>
      </c>
      <c r="F213" s="209" t="s">
        <v>374</v>
      </c>
      <c r="G213" s="210" t="s">
        <v>142</v>
      </c>
      <c r="H213" s="211">
        <v>199</v>
      </c>
      <c r="I213" s="212"/>
      <c r="J213" s="213">
        <f>ROUND(I213*H213,2)</f>
        <v>0</v>
      </c>
      <c r="K213" s="209" t="s">
        <v>132</v>
      </c>
      <c r="L213" s="46"/>
      <c r="M213" s="214" t="s">
        <v>19</v>
      </c>
      <c r="N213" s="215" t="s">
        <v>45</v>
      </c>
      <c r="O213" s="86"/>
      <c r="P213" s="216">
        <f>O213*H213</f>
        <v>0</v>
      </c>
      <c r="Q213" s="216">
        <v>0</v>
      </c>
      <c r="R213" s="216">
        <f>Q213*H213</f>
        <v>0</v>
      </c>
      <c r="S213" s="216">
        <v>0</v>
      </c>
      <c r="T213" s="217">
        <f>S213*H213</f>
        <v>0</v>
      </c>
      <c r="U213" s="40"/>
      <c r="V213" s="40"/>
      <c r="W213" s="40"/>
      <c r="X213" s="40"/>
      <c r="Y213" s="40"/>
      <c r="Z213" s="40"/>
      <c r="AA213" s="40"/>
      <c r="AB213" s="40"/>
      <c r="AC213" s="40"/>
      <c r="AD213" s="40"/>
      <c r="AE213" s="40"/>
      <c r="AR213" s="218" t="s">
        <v>80</v>
      </c>
      <c r="AT213" s="218" t="s">
        <v>128</v>
      </c>
      <c r="AU213" s="218" t="s">
        <v>80</v>
      </c>
      <c r="AY213" s="19" t="s">
        <v>124</v>
      </c>
      <c r="BE213" s="219">
        <f>IF(N213="základní",J213,0)</f>
        <v>0</v>
      </c>
      <c r="BF213" s="219">
        <f>IF(N213="snížená",J213,0)</f>
        <v>0</v>
      </c>
      <c r="BG213" s="219">
        <f>IF(N213="zákl. přenesená",J213,0)</f>
        <v>0</v>
      </c>
      <c r="BH213" s="219">
        <f>IF(N213="sníž. přenesená",J213,0)</f>
        <v>0</v>
      </c>
      <c r="BI213" s="219">
        <f>IF(N213="nulová",J213,0)</f>
        <v>0</v>
      </c>
      <c r="BJ213" s="19" t="s">
        <v>80</v>
      </c>
      <c r="BK213" s="219">
        <f>ROUND(I213*H213,2)</f>
        <v>0</v>
      </c>
      <c r="BL213" s="19" t="s">
        <v>80</v>
      </c>
      <c r="BM213" s="218" t="s">
        <v>375</v>
      </c>
    </row>
    <row r="214" s="2" customFormat="1" ht="21.75" customHeight="1">
      <c r="A214" s="40"/>
      <c r="B214" s="41"/>
      <c r="C214" s="257" t="s">
        <v>376</v>
      </c>
      <c r="D214" s="257" t="s">
        <v>121</v>
      </c>
      <c r="E214" s="258" t="s">
        <v>377</v>
      </c>
      <c r="F214" s="259" t="s">
        <v>378</v>
      </c>
      <c r="G214" s="260" t="s">
        <v>142</v>
      </c>
      <c r="H214" s="261">
        <v>225</v>
      </c>
      <c r="I214" s="262"/>
      <c r="J214" s="263">
        <f>ROUND(I214*H214,2)</f>
        <v>0</v>
      </c>
      <c r="K214" s="259" t="s">
        <v>132</v>
      </c>
      <c r="L214" s="264"/>
      <c r="M214" s="265" t="s">
        <v>19</v>
      </c>
      <c r="N214" s="266" t="s">
        <v>45</v>
      </c>
      <c r="O214" s="86"/>
      <c r="P214" s="216">
        <f>O214*H214</f>
        <v>0</v>
      </c>
      <c r="Q214" s="216">
        <v>0</v>
      </c>
      <c r="R214" s="216">
        <f>Q214*H214</f>
        <v>0</v>
      </c>
      <c r="S214" s="216">
        <v>0</v>
      </c>
      <c r="T214" s="217">
        <f>S214*H214</f>
        <v>0</v>
      </c>
      <c r="U214" s="40"/>
      <c r="V214" s="40"/>
      <c r="W214" s="40"/>
      <c r="X214" s="40"/>
      <c r="Y214" s="40"/>
      <c r="Z214" s="40"/>
      <c r="AA214" s="40"/>
      <c r="AB214" s="40"/>
      <c r="AC214" s="40"/>
      <c r="AD214" s="40"/>
      <c r="AE214" s="40"/>
      <c r="AR214" s="218" t="s">
        <v>82</v>
      </c>
      <c r="AT214" s="218" t="s">
        <v>121</v>
      </c>
      <c r="AU214" s="218" t="s">
        <v>80</v>
      </c>
      <c r="AY214" s="19" t="s">
        <v>124</v>
      </c>
      <c r="BE214" s="219">
        <f>IF(N214="základní",J214,0)</f>
        <v>0</v>
      </c>
      <c r="BF214" s="219">
        <f>IF(N214="snížená",J214,0)</f>
        <v>0</v>
      </c>
      <c r="BG214" s="219">
        <f>IF(N214="zákl. přenesená",J214,0)</f>
        <v>0</v>
      </c>
      <c r="BH214" s="219">
        <f>IF(N214="sníž. přenesená",J214,0)</f>
        <v>0</v>
      </c>
      <c r="BI214" s="219">
        <f>IF(N214="nulová",J214,0)</f>
        <v>0</v>
      </c>
      <c r="BJ214" s="19" t="s">
        <v>80</v>
      </c>
      <c r="BK214" s="219">
        <f>ROUND(I214*H214,2)</f>
        <v>0</v>
      </c>
      <c r="BL214" s="19" t="s">
        <v>80</v>
      </c>
      <c r="BM214" s="218" t="s">
        <v>379</v>
      </c>
    </row>
    <row r="215" s="12" customFormat="1">
      <c r="A215" s="12"/>
      <c r="B215" s="225"/>
      <c r="C215" s="226"/>
      <c r="D215" s="220" t="s">
        <v>144</v>
      </c>
      <c r="E215" s="227" t="s">
        <v>19</v>
      </c>
      <c r="F215" s="228" t="s">
        <v>380</v>
      </c>
      <c r="G215" s="226"/>
      <c r="H215" s="227" t="s">
        <v>19</v>
      </c>
      <c r="I215" s="229"/>
      <c r="J215" s="226"/>
      <c r="K215" s="226"/>
      <c r="L215" s="230"/>
      <c r="M215" s="231"/>
      <c r="N215" s="232"/>
      <c r="O215" s="232"/>
      <c r="P215" s="232"/>
      <c r="Q215" s="232"/>
      <c r="R215" s="232"/>
      <c r="S215" s="232"/>
      <c r="T215" s="233"/>
      <c r="U215" s="12"/>
      <c r="V215" s="12"/>
      <c r="W215" s="12"/>
      <c r="X215" s="12"/>
      <c r="Y215" s="12"/>
      <c r="Z215" s="12"/>
      <c r="AA215" s="12"/>
      <c r="AB215" s="12"/>
      <c r="AC215" s="12"/>
      <c r="AD215" s="12"/>
      <c r="AE215" s="12"/>
      <c r="AT215" s="234" t="s">
        <v>144</v>
      </c>
      <c r="AU215" s="234" t="s">
        <v>80</v>
      </c>
      <c r="AV215" s="12" t="s">
        <v>80</v>
      </c>
      <c r="AW215" s="12" t="s">
        <v>35</v>
      </c>
      <c r="AX215" s="12" t="s">
        <v>74</v>
      </c>
      <c r="AY215" s="234" t="s">
        <v>124</v>
      </c>
    </row>
    <row r="216" s="13" customFormat="1">
      <c r="A216" s="13"/>
      <c r="B216" s="235"/>
      <c r="C216" s="236"/>
      <c r="D216" s="220" t="s">
        <v>144</v>
      </c>
      <c r="E216" s="237" t="s">
        <v>19</v>
      </c>
      <c r="F216" s="238" t="s">
        <v>381</v>
      </c>
      <c r="G216" s="236"/>
      <c r="H216" s="239">
        <v>75</v>
      </c>
      <c r="I216" s="240"/>
      <c r="J216" s="236"/>
      <c r="K216" s="236"/>
      <c r="L216" s="241"/>
      <c r="M216" s="242"/>
      <c r="N216" s="243"/>
      <c r="O216" s="243"/>
      <c r="P216" s="243"/>
      <c r="Q216" s="243"/>
      <c r="R216" s="243"/>
      <c r="S216" s="243"/>
      <c r="T216" s="244"/>
      <c r="U216" s="13"/>
      <c r="V216" s="13"/>
      <c r="W216" s="13"/>
      <c r="X216" s="13"/>
      <c r="Y216" s="13"/>
      <c r="Z216" s="13"/>
      <c r="AA216" s="13"/>
      <c r="AB216" s="13"/>
      <c r="AC216" s="13"/>
      <c r="AD216" s="13"/>
      <c r="AE216" s="13"/>
      <c r="AT216" s="245" t="s">
        <v>144</v>
      </c>
      <c r="AU216" s="245" t="s">
        <v>80</v>
      </c>
      <c r="AV216" s="13" t="s">
        <v>82</v>
      </c>
      <c r="AW216" s="13" t="s">
        <v>35</v>
      </c>
      <c r="AX216" s="13" t="s">
        <v>74</v>
      </c>
      <c r="AY216" s="245" t="s">
        <v>124</v>
      </c>
    </row>
    <row r="217" s="12" customFormat="1">
      <c r="A217" s="12"/>
      <c r="B217" s="225"/>
      <c r="C217" s="226"/>
      <c r="D217" s="220" t="s">
        <v>144</v>
      </c>
      <c r="E217" s="227" t="s">
        <v>19</v>
      </c>
      <c r="F217" s="228" t="s">
        <v>382</v>
      </c>
      <c r="G217" s="226"/>
      <c r="H217" s="227" t="s">
        <v>19</v>
      </c>
      <c r="I217" s="229"/>
      <c r="J217" s="226"/>
      <c r="K217" s="226"/>
      <c r="L217" s="230"/>
      <c r="M217" s="231"/>
      <c r="N217" s="232"/>
      <c r="O217" s="232"/>
      <c r="P217" s="232"/>
      <c r="Q217" s="232"/>
      <c r="R217" s="232"/>
      <c r="S217" s="232"/>
      <c r="T217" s="233"/>
      <c r="U217" s="12"/>
      <c r="V217" s="12"/>
      <c r="W217" s="12"/>
      <c r="X217" s="12"/>
      <c r="Y217" s="12"/>
      <c r="Z217" s="12"/>
      <c r="AA217" s="12"/>
      <c r="AB217" s="12"/>
      <c r="AC217" s="12"/>
      <c r="AD217" s="12"/>
      <c r="AE217" s="12"/>
      <c r="AT217" s="234" t="s">
        <v>144</v>
      </c>
      <c r="AU217" s="234" t="s">
        <v>80</v>
      </c>
      <c r="AV217" s="12" t="s">
        <v>80</v>
      </c>
      <c r="AW217" s="12" t="s">
        <v>35</v>
      </c>
      <c r="AX217" s="12" t="s">
        <v>74</v>
      </c>
      <c r="AY217" s="234" t="s">
        <v>124</v>
      </c>
    </row>
    <row r="218" s="13" customFormat="1">
      <c r="A218" s="13"/>
      <c r="B218" s="235"/>
      <c r="C218" s="236"/>
      <c r="D218" s="220" t="s">
        <v>144</v>
      </c>
      <c r="E218" s="237" t="s">
        <v>19</v>
      </c>
      <c r="F218" s="238" t="s">
        <v>381</v>
      </c>
      <c r="G218" s="236"/>
      <c r="H218" s="239">
        <v>75</v>
      </c>
      <c r="I218" s="240"/>
      <c r="J218" s="236"/>
      <c r="K218" s="236"/>
      <c r="L218" s="241"/>
      <c r="M218" s="242"/>
      <c r="N218" s="243"/>
      <c r="O218" s="243"/>
      <c r="P218" s="243"/>
      <c r="Q218" s="243"/>
      <c r="R218" s="243"/>
      <c r="S218" s="243"/>
      <c r="T218" s="244"/>
      <c r="U218" s="13"/>
      <c r="V218" s="13"/>
      <c r="W218" s="13"/>
      <c r="X218" s="13"/>
      <c r="Y218" s="13"/>
      <c r="Z218" s="13"/>
      <c r="AA218" s="13"/>
      <c r="AB218" s="13"/>
      <c r="AC218" s="13"/>
      <c r="AD218" s="13"/>
      <c r="AE218" s="13"/>
      <c r="AT218" s="245" t="s">
        <v>144</v>
      </c>
      <c r="AU218" s="245" t="s">
        <v>80</v>
      </c>
      <c r="AV218" s="13" t="s">
        <v>82</v>
      </c>
      <c r="AW218" s="13" t="s">
        <v>35</v>
      </c>
      <c r="AX218" s="13" t="s">
        <v>74</v>
      </c>
      <c r="AY218" s="245" t="s">
        <v>124</v>
      </c>
    </row>
    <row r="219" s="12" customFormat="1">
      <c r="A219" s="12"/>
      <c r="B219" s="225"/>
      <c r="C219" s="226"/>
      <c r="D219" s="220" t="s">
        <v>144</v>
      </c>
      <c r="E219" s="227" t="s">
        <v>19</v>
      </c>
      <c r="F219" s="228" t="s">
        <v>383</v>
      </c>
      <c r="G219" s="226"/>
      <c r="H219" s="227" t="s">
        <v>19</v>
      </c>
      <c r="I219" s="229"/>
      <c r="J219" s="226"/>
      <c r="K219" s="226"/>
      <c r="L219" s="230"/>
      <c r="M219" s="231"/>
      <c r="N219" s="232"/>
      <c r="O219" s="232"/>
      <c r="P219" s="232"/>
      <c r="Q219" s="232"/>
      <c r="R219" s="232"/>
      <c r="S219" s="232"/>
      <c r="T219" s="233"/>
      <c r="U219" s="12"/>
      <c r="V219" s="12"/>
      <c r="W219" s="12"/>
      <c r="X219" s="12"/>
      <c r="Y219" s="12"/>
      <c r="Z219" s="12"/>
      <c r="AA219" s="12"/>
      <c r="AB219" s="12"/>
      <c r="AC219" s="12"/>
      <c r="AD219" s="12"/>
      <c r="AE219" s="12"/>
      <c r="AT219" s="234" t="s">
        <v>144</v>
      </c>
      <c r="AU219" s="234" t="s">
        <v>80</v>
      </c>
      <c r="AV219" s="12" t="s">
        <v>80</v>
      </c>
      <c r="AW219" s="12" t="s">
        <v>35</v>
      </c>
      <c r="AX219" s="12" t="s">
        <v>74</v>
      </c>
      <c r="AY219" s="234" t="s">
        <v>124</v>
      </c>
    </row>
    <row r="220" s="13" customFormat="1">
      <c r="A220" s="13"/>
      <c r="B220" s="235"/>
      <c r="C220" s="236"/>
      <c r="D220" s="220" t="s">
        <v>144</v>
      </c>
      <c r="E220" s="237" t="s">
        <v>19</v>
      </c>
      <c r="F220" s="238" t="s">
        <v>381</v>
      </c>
      <c r="G220" s="236"/>
      <c r="H220" s="239">
        <v>75</v>
      </c>
      <c r="I220" s="240"/>
      <c r="J220" s="236"/>
      <c r="K220" s="236"/>
      <c r="L220" s="241"/>
      <c r="M220" s="242"/>
      <c r="N220" s="243"/>
      <c r="O220" s="243"/>
      <c r="P220" s="243"/>
      <c r="Q220" s="243"/>
      <c r="R220" s="243"/>
      <c r="S220" s="243"/>
      <c r="T220" s="244"/>
      <c r="U220" s="13"/>
      <c r="V220" s="13"/>
      <c r="W220" s="13"/>
      <c r="X220" s="13"/>
      <c r="Y220" s="13"/>
      <c r="Z220" s="13"/>
      <c r="AA220" s="13"/>
      <c r="AB220" s="13"/>
      <c r="AC220" s="13"/>
      <c r="AD220" s="13"/>
      <c r="AE220" s="13"/>
      <c r="AT220" s="245" t="s">
        <v>144</v>
      </c>
      <c r="AU220" s="245" t="s">
        <v>80</v>
      </c>
      <c r="AV220" s="13" t="s">
        <v>82</v>
      </c>
      <c r="AW220" s="13" t="s">
        <v>35</v>
      </c>
      <c r="AX220" s="13" t="s">
        <v>74</v>
      </c>
      <c r="AY220" s="245" t="s">
        <v>124</v>
      </c>
    </row>
    <row r="221" s="14" customFormat="1">
      <c r="A221" s="14"/>
      <c r="B221" s="246"/>
      <c r="C221" s="247"/>
      <c r="D221" s="220" t="s">
        <v>144</v>
      </c>
      <c r="E221" s="248" t="s">
        <v>19</v>
      </c>
      <c r="F221" s="249" t="s">
        <v>156</v>
      </c>
      <c r="G221" s="247"/>
      <c r="H221" s="250">
        <v>225</v>
      </c>
      <c r="I221" s="251"/>
      <c r="J221" s="247"/>
      <c r="K221" s="247"/>
      <c r="L221" s="252"/>
      <c r="M221" s="253"/>
      <c r="N221" s="254"/>
      <c r="O221" s="254"/>
      <c r="P221" s="254"/>
      <c r="Q221" s="254"/>
      <c r="R221" s="254"/>
      <c r="S221" s="254"/>
      <c r="T221" s="255"/>
      <c r="U221" s="14"/>
      <c r="V221" s="14"/>
      <c r="W221" s="14"/>
      <c r="X221" s="14"/>
      <c r="Y221" s="14"/>
      <c r="Z221" s="14"/>
      <c r="AA221" s="14"/>
      <c r="AB221" s="14"/>
      <c r="AC221" s="14"/>
      <c r="AD221" s="14"/>
      <c r="AE221" s="14"/>
      <c r="AT221" s="256" t="s">
        <v>144</v>
      </c>
      <c r="AU221" s="256" t="s">
        <v>80</v>
      </c>
      <c r="AV221" s="14" t="s">
        <v>127</v>
      </c>
      <c r="AW221" s="14" t="s">
        <v>35</v>
      </c>
      <c r="AX221" s="14" t="s">
        <v>80</v>
      </c>
      <c r="AY221" s="256" t="s">
        <v>124</v>
      </c>
    </row>
    <row r="222" s="2" customFormat="1" ht="16.5" customHeight="1">
      <c r="A222" s="40"/>
      <c r="B222" s="41"/>
      <c r="C222" s="257" t="s">
        <v>384</v>
      </c>
      <c r="D222" s="257" t="s">
        <v>121</v>
      </c>
      <c r="E222" s="258" t="s">
        <v>385</v>
      </c>
      <c r="F222" s="259" t="s">
        <v>386</v>
      </c>
      <c r="G222" s="260" t="s">
        <v>142</v>
      </c>
      <c r="H222" s="261">
        <v>117</v>
      </c>
      <c r="I222" s="262"/>
      <c r="J222" s="263">
        <f>ROUND(I222*H222,2)</f>
        <v>0</v>
      </c>
      <c r="K222" s="259" t="s">
        <v>132</v>
      </c>
      <c r="L222" s="264"/>
      <c r="M222" s="265" t="s">
        <v>19</v>
      </c>
      <c r="N222" s="266" t="s">
        <v>45</v>
      </c>
      <c r="O222" s="86"/>
      <c r="P222" s="216">
        <f>O222*H222</f>
        <v>0</v>
      </c>
      <c r="Q222" s="216">
        <v>0</v>
      </c>
      <c r="R222" s="216">
        <f>Q222*H222</f>
        <v>0</v>
      </c>
      <c r="S222" s="216">
        <v>0</v>
      </c>
      <c r="T222" s="217">
        <f>S222*H222</f>
        <v>0</v>
      </c>
      <c r="U222" s="40"/>
      <c r="V222" s="40"/>
      <c r="W222" s="40"/>
      <c r="X222" s="40"/>
      <c r="Y222" s="40"/>
      <c r="Z222" s="40"/>
      <c r="AA222" s="40"/>
      <c r="AB222" s="40"/>
      <c r="AC222" s="40"/>
      <c r="AD222" s="40"/>
      <c r="AE222" s="40"/>
      <c r="AR222" s="218" t="s">
        <v>82</v>
      </c>
      <c r="AT222" s="218" t="s">
        <v>121</v>
      </c>
      <c r="AU222" s="218" t="s">
        <v>80</v>
      </c>
      <c r="AY222" s="19" t="s">
        <v>124</v>
      </c>
      <c r="BE222" s="219">
        <f>IF(N222="základní",J222,0)</f>
        <v>0</v>
      </c>
      <c r="BF222" s="219">
        <f>IF(N222="snížená",J222,0)</f>
        <v>0</v>
      </c>
      <c r="BG222" s="219">
        <f>IF(N222="zákl. přenesená",J222,0)</f>
        <v>0</v>
      </c>
      <c r="BH222" s="219">
        <f>IF(N222="sníž. přenesená",J222,0)</f>
        <v>0</v>
      </c>
      <c r="BI222" s="219">
        <f>IF(N222="nulová",J222,0)</f>
        <v>0</v>
      </c>
      <c r="BJ222" s="19" t="s">
        <v>80</v>
      </c>
      <c r="BK222" s="219">
        <f>ROUND(I222*H222,2)</f>
        <v>0</v>
      </c>
      <c r="BL222" s="19" t="s">
        <v>80</v>
      </c>
      <c r="BM222" s="218" t="s">
        <v>387</v>
      </c>
    </row>
    <row r="223" s="2" customFormat="1">
      <c r="A223" s="40"/>
      <c r="B223" s="41"/>
      <c r="C223" s="42"/>
      <c r="D223" s="220" t="s">
        <v>134</v>
      </c>
      <c r="E223" s="42"/>
      <c r="F223" s="221" t="s">
        <v>388</v>
      </c>
      <c r="G223" s="42"/>
      <c r="H223" s="42"/>
      <c r="I223" s="222"/>
      <c r="J223" s="42"/>
      <c r="K223" s="42"/>
      <c r="L223" s="46"/>
      <c r="M223" s="223"/>
      <c r="N223" s="224"/>
      <c r="O223" s="86"/>
      <c r="P223" s="86"/>
      <c r="Q223" s="86"/>
      <c r="R223" s="86"/>
      <c r="S223" s="86"/>
      <c r="T223" s="87"/>
      <c r="U223" s="40"/>
      <c r="V223" s="40"/>
      <c r="W223" s="40"/>
      <c r="X223" s="40"/>
      <c r="Y223" s="40"/>
      <c r="Z223" s="40"/>
      <c r="AA223" s="40"/>
      <c r="AB223" s="40"/>
      <c r="AC223" s="40"/>
      <c r="AD223" s="40"/>
      <c r="AE223" s="40"/>
      <c r="AT223" s="19" t="s">
        <v>134</v>
      </c>
      <c r="AU223" s="19" t="s">
        <v>80</v>
      </c>
    </row>
    <row r="224" s="12" customFormat="1">
      <c r="A224" s="12"/>
      <c r="B224" s="225"/>
      <c r="C224" s="226"/>
      <c r="D224" s="220" t="s">
        <v>144</v>
      </c>
      <c r="E224" s="227" t="s">
        <v>19</v>
      </c>
      <c r="F224" s="228" t="s">
        <v>389</v>
      </c>
      <c r="G224" s="226"/>
      <c r="H224" s="227" t="s">
        <v>19</v>
      </c>
      <c r="I224" s="229"/>
      <c r="J224" s="226"/>
      <c r="K224" s="226"/>
      <c r="L224" s="230"/>
      <c r="M224" s="231"/>
      <c r="N224" s="232"/>
      <c r="O224" s="232"/>
      <c r="P224" s="232"/>
      <c r="Q224" s="232"/>
      <c r="R224" s="232"/>
      <c r="S224" s="232"/>
      <c r="T224" s="233"/>
      <c r="U224" s="12"/>
      <c r="V224" s="12"/>
      <c r="W224" s="12"/>
      <c r="X224" s="12"/>
      <c r="Y224" s="12"/>
      <c r="Z224" s="12"/>
      <c r="AA224" s="12"/>
      <c r="AB224" s="12"/>
      <c r="AC224" s="12"/>
      <c r="AD224" s="12"/>
      <c r="AE224" s="12"/>
      <c r="AT224" s="234" t="s">
        <v>144</v>
      </c>
      <c r="AU224" s="234" t="s">
        <v>80</v>
      </c>
      <c r="AV224" s="12" t="s">
        <v>80</v>
      </c>
      <c r="AW224" s="12" t="s">
        <v>35</v>
      </c>
      <c r="AX224" s="12" t="s">
        <v>74</v>
      </c>
      <c r="AY224" s="234" t="s">
        <v>124</v>
      </c>
    </row>
    <row r="225" s="13" customFormat="1">
      <c r="A225" s="13"/>
      <c r="B225" s="235"/>
      <c r="C225" s="236"/>
      <c r="D225" s="220" t="s">
        <v>144</v>
      </c>
      <c r="E225" s="237" t="s">
        <v>19</v>
      </c>
      <c r="F225" s="238" t="s">
        <v>290</v>
      </c>
      <c r="G225" s="236"/>
      <c r="H225" s="239">
        <v>32</v>
      </c>
      <c r="I225" s="240"/>
      <c r="J225" s="236"/>
      <c r="K225" s="236"/>
      <c r="L225" s="241"/>
      <c r="M225" s="242"/>
      <c r="N225" s="243"/>
      <c r="O225" s="243"/>
      <c r="P225" s="243"/>
      <c r="Q225" s="243"/>
      <c r="R225" s="243"/>
      <c r="S225" s="243"/>
      <c r="T225" s="244"/>
      <c r="U225" s="13"/>
      <c r="V225" s="13"/>
      <c r="W225" s="13"/>
      <c r="X225" s="13"/>
      <c r="Y225" s="13"/>
      <c r="Z225" s="13"/>
      <c r="AA225" s="13"/>
      <c r="AB225" s="13"/>
      <c r="AC225" s="13"/>
      <c r="AD225" s="13"/>
      <c r="AE225" s="13"/>
      <c r="AT225" s="245" t="s">
        <v>144</v>
      </c>
      <c r="AU225" s="245" t="s">
        <v>80</v>
      </c>
      <c r="AV225" s="13" t="s">
        <v>82</v>
      </c>
      <c r="AW225" s="13" t="s">
        <v>35</v>
      </c>
      <c r="AX225" s="13" t="s">
        <v>74</v>
      </c>
      <c r="AY225" s="245" t="s">
        <v>124</v>
      </c>
    </row>
    <row r="226" s="12" customFormat="1">
      <c r="A226" s="12"/>
      <c r="B226" s="225"/>
      <c r="C226" s="226"/>
      <c r="D226" s="220" t="s">
        <v>144</v>
      </c>
      <c r="E226" s="227" t="s">
        <v>19</v>
      </c>
      <c r="F226" s="228" t="s">
        <v>390</v>
      </c>
      <c r="G226" s="226"/>
      <c r="H226" s="227" t="s">
        <v>19</v>
      </c>
      <c r="I226" s="229"/>
      <c r="J226" s="226"/>
      <c r="K226" s="226"/>
      <c r="L226" s="230"/>
      <c r="M226" s="231"/>
      <c r="N226" s="232"/>
      <c r="O226" s="232"/>
      <c r="P226" s="232"/>
      <c r="Q226" s="232"/>
      <c r="R226" s="232"/>
      <c r="S226" s="232"/>
      <c r="T226" s="233"/>
      <c r="U226" s="12"/>
      <c r="V226" s="12"/>
      <c r="W226" s="12"/>
      <c r="X226" s="12"/>
      <c r="Y226" s="12"/>
      <c r="Z226" s="12"/>
      <c r="AA226" s="12"/>
      <c r="AB226" s="12"/>
      <c r="AC226" s="12"/>
      <c r="AD226" s="12"/>
      <c r="AE226" s="12"/>
      <c r="AT226" s="234" t="s">
        <v>144</v>
      </c>
      <c r="AU226" s="234" t="s">
        <v>80</v>
      </c>
      <c r="AV226" s="12" t="s">
        <v>80</v>
      </c>
      <c r="AW226" s="12" t="s">
        <v>35</v>
      </c>
      <c r="AX226" s="12" t="s">
        <v>74</v>
      </c>
      <c r="AY226" s="234" t="s">
        <v>124</v>
      </c>
    </row>
    <row r="227" s="13" customFormat="1">
      <c r="A227" s="13"/>
      <c r="B227" s="235"/>
      <c r="C227" s="236"/>
      <c r="D227" s="220" t="s">
        <v>144</v>
      </c>
      <c r="E227" s="237" t="s">
        <v>19</v>
      </c>
      <c r="F227" s="238" t="s">
        <v>391</v>
      </c>
      <c r="G227" s="236"/>
      <c r="H227" s="239">
        <v>85</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144</v>
      </c>
      <c r="AU227" s="245" t="s">
        <v>80</v>
      </c>
      <c r="AV227" s="13" t="s">
        <v>82</v>
      </c>
      <c r="AW227" s="13" t="s">
        <v>35</v>
      </c>
      <c r="AX227" s="13" t="s">
        <v>74</v>
      </c>
      <c r="AY227" s="245" t="s">
        <v>124</v>
      </c>
    </row>
    <row r="228" s="14" customFormat="1">
      <c r="A228" s="14"/>
      <c r="B228" s="246"/>
      <c r="C228" s="247"/>
      <c r="D228" s="220" t="s">
        <v>144</v>
      </c>
      <c r="E228" s="248" t="s">
        <v>19</v>
      </c>
      <c r="F228" s="249" t="s">
        <v>156</v>
      </c>
      <c r="G228" s="247"/>
      <c r="H228" s="250">
        <v>117</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144</v>
      </c>
      <c r="AU228" s="256" t="s">
        <v>80</v>
      </c>
      <c r="AV228" s="14" t="s">
        <v>127</v>
      </c>
      <c r="AW228" s="14" t="s">
        <v>35</v>
      </c>
      <c r="AX228" s="14" t="s">
        <v>80</v>
      </c>
      <c r="AY228" s="256" t="s">
        <v>124</v>
      </c>
    </row>
    <row r="229" s="2" customFormat="1" ht="16.5" customHeight="1">
      <c r="A229" s="40"/>
      <c r="B229" s="41"/>
      <c r="C229" s="257" t="s">
        <v>392</v>
      </c>
      <c r="D229" s="257" t="s">
        <v>121</v>
      </c>
      <c r="E229" s="258" t="s">
        <v>393</v>
      </c>
      <c r="F229" s="259" t="s">
        <v>394</v>
      </c>
      <c r="G229" s="260" t="s">
        <v>142</v>
      </c>
      <c r="H229" s="261">
        <v>159</v>
      </c>
      <c r="I229" s="262"/>
      <c r="J229" s="263">
        <f>ROUND(I229*H229,2)</f>
        <v>0</v>
      </c>
      <c r="K229" s="259" t="s">
        <v>132</v>
      </c>
      <c r="L229" s="264"/>
      <c r="M229" s="265" t="s">
        <v>19</v>
      </c>
      <c r="N229" s="266" t="s">
        <v>45</v>
      </c>
      <c r="O229" s="86"/>
      <c r="P229" s="216">
        <f>O229*H229</f>
        <v>0</v>
      </c>
      <c r="Q229" s="216">
        <v>0</v>
      </c>
      <c r="R229" s="216">
        <f>Q229*H229</f>
        <v>0</v>
      </c>
      <c r="S229" s="216">
        <v>0</v>
      </c>
      <c r="T229" s="217">
        <f>S229*H229</f>
        <v>0</v>
      </c>
      <c r="U229" s="40"/>
      <c r="V229" s="40"/>
      <c r="W229" s="40"/>
      <c r="X229" s="40"/>
      <c r="Y229" s="40"/>
      <c r="Z229" s="40"/>
      <c r="AA229" s="40"/>
      <c r="AB229" s="40"/>
      <c r="AC229" s="40"/>
      <c r="AD229" s="40"/>
      <c r="AE229" s="40"/>
      <c r="AR229" s="218" t="s">
        <v>82</v>
      </c>
      <c r="AT229" s="218" t="s">
        <v>121</v>
      </c>
      <c r="AU229" s="218" t="s">
        <v>80</v>
      </c>
      <c r="AY229" s="19" t="s">
        <v>124</v>
      </c>
      <c r="BE229" s="219">
        <f>IF(N229="základní",J229,0)</f>
        <v>0</v>
      </c>
      <c r="BF229" s="219">
        <f>IF(N229="snížená",J229,0)</f>
        <v>0</v>
      </c>
      <c r="BG229" s="219">
        <f>IF(N229="zákl. přenesená",J229,0)</f>
        <v>0</v>
      </c>
      <c r="BH229" s="219">
        <f>IF(N229="sníž. přenesená",J229,0)</f>
        <v>0</v>
      </c>
      <c r="BI229" s="219">
        <f>IF(N229="nulová",J229,0)</f>
        <v>0</v>
      </c>
      <c r="BJ229" s="19" t="s">
        <v>80</v>
      </c>
      <c r="BK229" s="219">
        <f>ROUND(I229*H229,2)</f>
        <v>0</v>
      </c>
      <c r="BL229" s="19" t="s">
        <v>80</v>
      </c>
      <c r="BM229" s="218" t="s">
        <v>395</v>
      </c>
    </row>
    <row r="230" s="2" customFormat="1">
      <c r="A230" s="40"/>
      <c r="B230" s="41"/>
      <c r="C230" s="42"/>
      <c r="D230" s="220" t="s">
        <v>134</v>
      </c>
      <c r="E230" s="42"/>
      <c r="F230" s="221" t="s">
        <v>396</v>
      </c>
      <c r="G230" s="42"/>
      <c r="H230" s="42"/>
      <c r="I230" s="222"/>
      <c r="J230" s="42"/>
      <c r="K230" s="42"/>
      <c r="L230" s="46"/>
      <c r="M230" s="223"/>
      <c r="N230" s="224"/>
      <c r="O230" s="86"/>
      <c r="P230" s="86"/>
      <c r="Q230" s="86"/>
      <c r="R230" s="86"/>
      <c r="S230" s="86"/>
      <c r="T230" s="87"/>
      <c r="U230" s="40"/>
      <c r="V230" s="40"/>
      <c r="W230" s="40"/>
      <c r="X230" s="40"/>
      <c r="Y230" s="40"/>
      <c r="Z230" s="40"/>
      <c r="AA230" s="40"/>
      <c r="AB230" s="40"/>
      <c r="AC230" s="40"/>
      <c r="AD230" s="40"/>
      <c r="AE230" s="40"/>
      <c r="AT230" s="19" t="s">
        <v>134</v>
      </c>
      <c r="AU230" s="19" t="s">
        <v>80</v>
      </c>
    </row>
    <row r="231" s="12" customFormat="1">
      <c r="A231" s="12"/>
      <c r="B231" s="225"/>
      <c r="C231" s="226"/>
      <c r="D231" s="220" t="s">
        <v>144</v>
      </c>
      <c r="E231" s="227" t="s">
        <v>19</v>
      </c>
      <c r="F231" s="228" t="s">
        <v>397</v>
      </c>
      <c r="G231" s="226"/>
      <c r="H231" s="227" t="s">
        <v>19</v>
      </c>
      <c r="I231" s="229"/>
      <c r="J231" s="226"/>
      <c r="K231" s="226"/>
      <c r="L231" s="230"/>
      <c r="M231" s="231"/>
      <c r="N231" s="232"/>
      <c r="O231" s="232"/>
      <c r="P231" s="232"/>
      <c r="Q231" s="232"/>
      <c r="R231" s="232"/>
      <c r="S231" s="232"/>
      <c r="T231" s="233"/>
      <c r="U231" s="12"/>
      <c r="V231" s="12"/>
      <c r="W231" s="12"/>
      <c r="X231" s="12"/>
      <c r="Y231" s="12"/>
      <c r="Z231" s="12"/>
      <c r="AA231" s="12"/>
      <c r="AB231" s="12"/>
      <c r="AC231" s="12"/>
      <c r="AD231" s="12"/>
      <c r="AE231" s="12"/>
      <c r="AT231" s="234" t="s">
        <v>144</v>
      </c>
      <c r="AU231" s="234" t="s">
        <v>80</v>
      </c>
      <c r="AV231" s="12" t="s">
        <v>80</v>
      </c>
      <c r="AW231" s="12" t="s">
        <v>35</v>
      </c>
      <c r="AX231" s="12" t="s">
        <v>74</v>
      </c>
      <c r="AY231" s="234" t="s">
        <v>124</v>
      </c>
    </row>
    <row r="232" s="13" customFormat="1">
      <c r="A232" s="13"/>
      <c r="B232" s="235"/>
      <c r="C232" s="236"/>
      <c r="D232" s="220" t="s">
        <v>144</v>
      </c>
      <c r="E232" s="237" t="s">
        <v>19</v>
      </c>
      <c r="F232" s="238" t="s">
        <v>391</v>
      </c>
      <c r="G232" s="236"/>
      <c r="H232" s="239">
        <v>85</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144</v>
      </c>
      <c r="AU232" s="245" t="s">
        <v>80</v>
      </c>
      <c r="AV232" s="13" t="s">
        <v>82</v>
      </c>
      <c r="AW232" s="13" t="s">
        <v>35</v>
      </c>
      <c r="AX232" s="13" t="s">
        <v>74</v>
      </c>
      <c r="AY232" s="245" t="s">
        <v>124</v>
      </c>
    </row>
    <row r="233" s="12" customFormat="1">
      <c r="A233" s="12"/>
      <c r="B233" s="225"/>
      <c r="C233" s="226"/>
      <c r="D233" s="220" t="s">
        <v>144</v>
      </c>
      <c r="E233" s="227" t="s">
        <v>19</v>
      </c>
      <c r="F233" s="228" t="s">
        <v>398</v>
      </c>
      <c r="G233" s="226"/>
      <c r="H233" s="227" t="s">
        <v>19</v>
      </c>
      <c r="I233" s="229"/>
      <c r="J233" s="226"/>
      <c r="K233" s="226"/>
      <c r="L233" s="230"/>
      <c r="M233" s="231"/>
      <c r="N233" s="232"/>
      <c r="O233" s="232"/>
      <c r="P233" s="232"/>
      <c r="Q233" s="232"/>
      <c r="R233" s="232"/>
      <c r="S233" s="232"/>
      <c r="T233" s="233"/>
      <c r="U233" s="12"/>
      <c r="V233" s="12"/>
      <c r="W233" s="12"/>
      <c r="X233" s="12"/>
      <c r="Y233" s="12"/>
      <c r="Z233" s="12"/>
      <c r="AA233" s="12"/>
      <c r="AB233" s="12"/>
      <c r="AC233" s="12"/>
      <c r="AD233" s="12"/>
      <c r="AE233" s="12"/>
      <c r="AT233" s="234" t="s">
        <v>144</v>
      </c>
      <c r="AU233" s="234" t="s">
        <v>80</v>
      </c>
      <c r="AV233" s="12" t="s">
        <v>80</v>
      </c>
      <c r="AW233" s="12" t="s">
        <v>35</v>
      </c>
      <c r="AX233" s="12" t="s">
        <v>74</v>
      </c>
      <c r="AY233" s="234" t="s">
        <v>124</v>
      </c>
    </row>
    <row r="234" s="13" customFormat="1">
      <c r="A234" s="13"/>
      <c r="B234" s="235"/>
      <c r="C234" s="236"/>
      <c r="D234" s="220" t="s">
        <v>144</v>
      </c>
      <c r="E234" s="237" t="s">
        <v>19</v>
      </c>
      <c r="F234" s="238" t="s">
        <v>298</v>
      </c>
      <c r="G234" s="236"/>
      <c r="H234" s="239">
        <v>34</v>
      </c>
      <c r="I234" s="240"/>
      <c r="J234" s="236"/>
      <c r="K234" s="236"/>
      <c r="L234" s="241"/>
      <c r="M234" s="242"/>
      <c r="N234" s="243"/>
      <c r="O234" s="243"/>
      <c r="P234" s="243"/>
      <c r="Q234" s="243"/>
      <c r="R234" s="243"/>
      <c r="S234" s="243"/>
      <c r="T234" s="244"/>
      <c r="U234" s="13"/>
      <c r="V234" s="13"/>
      <c r="W234" s="13"/>
      <c r="X234" s="13"/>
      <c r="Y234" s="13"/>
      <c r="Z234" s="13"/>
      <c r="AA234" s="13"/>
      <c r="AB234" s="13"/>
      <c r="AC234" s="13"/>
      <c r="AD234" s="13"/>
      <c r="AE234" s="13"/>
      <c r="AT234" s="245" t="s">
        <v>144</v>
      </c>
      <c r="AU234" s="245" t="s">
        <v>80</v>
      </c>
      <c r="AV234" s="13" t="s">
        <v>82</v>
      </c>
      <c r="AW234" s="13" t="s">
        <v>35</v>
      </c>
      <c r="AX234" s="13" t="s">
        <v>74</v>
      </c>
      <c r="AY234" s="245" t="s">
        <v>124</v>
      </c>
    </row>
    <row r="235" s="12" customFormat="1">
      <c r="A235" s="12"/>
      <c r="B235" s="225"/>
      <c r="C235" s="226"/>
      <c r="D235" s="220" t="s">
        <v>144</v>
      </c>
      <c r="E235" s="227" t="s">
        <v>19</v>
      </c>
      <c r="F235" s="228" t="s">
        <v>399</v>
      </c>
      <c r="G235" s="226"/>
      <c r="H235" s="227" t="s">
        <v>19</v>
      </c>
      <c r="I235" s="229"/>
      <c r="J235" s="226"/>
      <c r="K235" s="226"/>
      <c r="L235" s="230"/>
      <c r="M235" s="231"/>
      <c r="N235" s="232"/>
      <c r="O235" s="232"/>
      <c r="P235" s="232"/>
      <c r="Q235" s="232"/>
      <c r="R235" s="232"/>
      <c r="S235" s="232"/>
      <c r="T235" s="233"/>
      <c r="U235" s="12"/>
      <c r="V235" s="12"/>
      <c r="W235" s="12"/>
      <c r="X235" s="12"/>
      <c r="Y235" s="12"/>
      <c r="Z235" s="12"/>
      <c r="AA235" s="12"/>
      <c r="AB235" s="12"/>
      <c r="AC235" s="12"/>
      <c r="AD235" s="12"/>
      <c r="AE235" s="12"/>
      <c r="AT235" s="234" t="s">
        <v>144</v>
      </c>
      <c r="AU235" s="234" t="s">
        <v>80</v>
      </c>
      <c r="AV235" s="12" t="s">
        <v>80</v>
      </c>
      <c r="AW235" s="12" t="s">
        <v>35</v>
      </c>
      <c r="AX235" s="12" t="s">
        <v>74</v>
      </c>
      <c r="AY235" s="234" t="s">
        <v>124</v>
      </c>
    </row>
    <row r="236" s="13" customFormat="1">
      <c r="A236" s="13"/>
      <c r="B236" s="235"/>
      <c r="C236" s="236"/>
      <c r="D236" s="220" t="s">
        <v>144</v>
      </c>
      <c r="E236" s="237" t="s">
        <v>19</v>
      </c>
      <c r="F236" s="238" t="s">
        <v>322</v>
      </c>
      <c r="G236" s="236"/>
      <c r="H236" s="239">
        <v>40</v>
      </c>
      <c r="I236" s="240"/>
      <c r="J236" s="236"/>
      <c r="K236" s="236"/>
      <c r="L236" s="241"/>
      <c r="M236" s="242"/>
      <c r="N236" s="243"/>
      <c r="O236" s="243"/>
      <c r="P236" s="243"/>
      <c r="Q236" s="243"/>
      <c r="R236" s="243"/>
      <c r="S236" s="243"/>
      <c r="T236" s="244"/>
      <c r="U236" s="13"/>
      <c r="V236" s="13"/>
      <c r="W236" s="13"/>
      <c r="X236" s="13"/>
      <c r="Y236" s="13"/>
      <c r="Z236" s="13"/>
      <c r="AA236" s="13"/>
      <c r="AB236" s="13"/>
      <c r="AC236" s="13"/>
      <c r="AD236" s="13"/>
      <c r="AE236" s="13"/>
      <c r="AT236" s="245" t="s">
        <v>144</v>
      </c>
      <c r="AU236" s="245" t="s">
        <v>80</v>
      </c>
      <c r="AV236" s="13" t="s">
        <v>82</v>
      </c>
      <c r="AW236" s="13" t="s">
        <v>35</v>
      </c>
      <c r="AX236" s="13" t="s">
        <v>74</v>
      </c>
      <c r="AY236" s="245" t="s">
        <v>124</v>
      </c>
    </row>
    <row r="237" s="14" customFormat="1">
      <c r="A237" s="14"/>
      <c r="B237" s="246"/>
      <c r="C237" s="247"/>
      <c r="D237" s="220" t="s">
        <v>144</v>
      </c>
      <c r="E237" s="248" t="s">
        <v>19</v>
      </c>
      <c r="F237" s="249" t="s">
        <v>156</v>
      </c>
      <c r="G237" s="247"/>
      <c r="H237" s="250">
        <v>159</v>
      </c>
      <c r="I237" s="251"/>
      <c r="J237" s="247"/>
      <c r="K237" s="247"/>
      <c r="L237" s="252"/>
      <c r="M237" s="253"/>
      <c r="N237" s="254"/>
      <c r="O237" s="254"/>
      <c r="P237" s="254"/>
      <c r="Q237" s="254"/>
      <c r="R237" s="254"/>
      <c r="S237" s="254"/>
      <c r="T237" s="255"/>
      <c r="U237" s="14"/>
      <c r="V237" s="14"/>
      <c r="W237" s="14"/>
      <c r="X237" s="14"/>
      <c r="Y237" s="14"/>
      <c r="Z237" s="14"/>
      <c r="AA237" s="14"/>
      <c r="AB237" s="14"/>
      <c r="AC237" s="14"/>
      <c r="AD237" s="14"/>
      <c r="AE237" s="14"/>
      <c r="AT237" s="256" t="s">
        <v>144</v>
      </c>
      <c r="AU237" s="256" t="s">
        <v>80</v>
      </c>
      <c r="AV237" s="14" t="s">
        <v>127</v>
      </c>
      <c r="AW237" s="14" t="s">
        <v>35</v>
      </c>
      <c r="AX237" s="14" t="s">
        <v>80</v>
      </c>
      <c r="AY237" s="256" t="s">
        <v>124</v>
      </c>
    </row>
    <row r="238" s="2" customFormat="1" ht="21.75" customHeight="1">
      <c r="A238" s="40"/>
      <c r="B238" s="41"/>
      <c r="C238" s="257" t="s">
        <v>400</v>
      </c>
      <c r="D238" s="257" t="s">
        <v>121</v>
      </c>
      <c r="E238" s="258" t="s">
        <v>401</v>
      </c>
      <c r="F238" s="259" t="s">
        <v>402</v>
      </c>
      <c r="G238" s="260" t="s">
        <v>142</v>
      </c>
      <c r="H238" s="261">
        <v>900</v>
      </c>
      <c r="I238" s="262"/>
      <c r="J238" s="263">
        <f>ROUND(I238*H238,2)</f>
        <v>0</v>
      </c>
      <c r="K238" s="259" t="s">
        <v>132</v>
      </c>
      <c r="L238" s="264"/>
      <c r="M238" s="265" t="s">
        <v>19</v>
      </c>
      <c r="N238" s="266" t="s">
        <v>45</v>
      </c>
      <c r="O238" s="86"/>
      <c r="P238" s="216">
        <f>O238*H238</f>
        <v>0</v>
      </c>
      <c r="Q238" s="216">
        <v>0</v>
      </c>
      <c r="R238" s="216">
        <f>Q238*H238</f>
        <v>0</v>
      </c>
      <c r="S238" s="216">
        <v>0</v>
      </c>
      <c r="T238" s="217">
        <f>S238*H238</f>
        <v>0</v>
      </c>
      <c r="U238" s="40"/>
      <c r="V238" s="40"/>
      <c r="W238" s="40"/>
      <c r="X238" s="40"/>
      <c r="Y238" s="40"/>
      <c r="Z238" s="40"/>
      <c r="AA238" s="40"/>
      <c r="AB238" s="40"/>
      <c r="AC238" s="40"/>
      <c r="AD238" s="40"/>
      <c r="AE238" s="40"/>
      <c r="AR238" s="218" t="s">
        <v>82</v>
      </c>
      <c r="AT238" s="218" t="s">
        <v>121</v>
      </c>
      <c r="AU238" s="218" t="s">
        <v>80</v>
      </c>
      <c r="AY238" s="19" t="s">
        <v>124</v>
      </c>
      <c r="BE238" s="219">
        <f>IF(N238="základní",J238,0)</f>
        <v>0</v>
      </c>
      <c r="BF238" s="219">
        <f>IF(N238="snížená",J238,0)</f>
        <v>0</v>
      </c>
      <c r="BG238" s="219">
        <f>IF(N238="zákl. přenesená",J238,0)</f>
        <v>0</v>
      </c>
      <c r="BH238" s="219">
        <f>IF(N238="sníž. přenesená",J238,0)</f>
        <v>0</v>
      </c>
      <c r="BI238" s="219">
        <f>IF(N238="nulová",J238,0)</f>
        <v>0</v>
      </c>
      <c r="BJ238" s="19" t="s">
        <v>80</v>
      </c>
      <c r="BK238" s="219">
        <f>ROUND(I238*H238,2)</f>
        <v>0</v>
      </c>
      <c r="BL238" s="19" t="s">
        <v>80</v>
      </c>
      <c r="BM238" s="218" t="s">
        <v>403</v>
      </c>
    </row>
    <row r="239" s="2" customFormat="1">
      <c r="A239" s="40"/>
      <c r="B239" s="41"/>
      <c r="C239" s="42"/>
      <c r="D239" s="220" t="s">
        <v>134</v>
      </c>
      <c r="E239" s="42"/>
      <c r="F239" s="221" t="s">
        <v>404</v>
      </c>
      <c r="G239" s="42"/>
      <c r="H239" s="42"/>
      <c r="I239" s="222"/>
      <c r="J239" s="42"/>
      <c r="K239" s="42"/>
      <c r="L239" s="46"/>
      <c r="M239" s="223"/>
      <c r="N239" s="224"/>
      <c r="O239" s="86"/>
      <c r="P239" s="86"/>
      <c r="Q239" s="86"/>
      <c r="R239" s="86"/>
      <c r="S239" s="86"/>
      <c r="T239" s="87"/>
      <c r="U239" s="40"/>
      <c r="V239" s="40"/>
      <c r="W239" s="40"/>
      <c r="X239" s="40"/>
      <c r="Y239" s="40"/>
      <c r="Z239" s="40"/>
      <c r="AA239" s="40"/>
      <c r="AB239" s="40"/>
      <c r="AC239" s="40"/>
      <c r="AD239" s="40"/>
      <c r="AE239" s="40"/>
      <c r="AT239" s="19" t="s">
        <v>134</v>
      </c>
      <c r="AU239" s="19" t="s">
        <v>80</v>
      </c>
    </row>
    <row r="240" s="12" customFormat="1">
      <c r="A240" s="12"/>
      <c r="B240" s="225"/>
      <c r="C240" s="226"/>
      <c r="D240" s="220" t="s">
        <v>144</v>
      </c>
      <c r="E240" s="227" t="s">
        <v>19</v>
      </c>
      <c r="F240" s="228" t="s">
        <v>405</v>
      </c>
      <c r="G240" s="226"/>
      <c r="H240" s="227" t="s">
        <v>19</v>
      </c>
      <c r="I240" s="229"/>
      <c r="J240" s="226"/>
      <c r="K240" s="226"/>
      <c r="L240" s="230"/>
      <c r="M240" s="231"/>
      <c r="N240" s="232"/>
      <c r="O240" s="232"/>
      <c r="P240" s="232"/>
      <c r="Q240" s="232"/>
      <c r="R240" s="232"/>
      <c r="S240" s="232"/>
      <c r="T240" s="233"/>
      <c r="U240" s="12"/>
      <c r="V240" s="12"/>
      <c r="W240" s="12"/>
      <c r="X240" s="12"/>
      <c r="Y240" s="12"/>
      <c r="Z240" s="12"/>
      <c r="AA240" s="12"/>
      <c r="AB240" s="12"/>
      <c r="AC240" s="12"/>
      <c r="AD240" s="12"/>
      <c r="AE240" s="12"/>
      <c r="AT240" s="234" t="s">
        <v>144</v>
      </c>
      <c r="AU240" s="234" t="s">
        <v>80</v>
      </c>
      <c r="AV240" s="12" t="s">
        <v>80</v>
      </c>
      <c r="AW240" s="12" t="s">
        <v>35</v>
      </c>
      <c r="AX240" s="12" t="s">
        <v>74</v>
      </c>
      <c r="AY240" s="234" t="s">
        <v>124</v>
      </c>
    </row>
    <row r="241" s="13" customFormat="1">
      <c r="A241" s="13"/>
      <c r="B241" s="235"/>
      <c r="C241" s="236"/>
      <c r="D241" s="220" t="s">
        <v>144</v>
      </c>
      <c r="E241" s="237" t="s">
        <v>19</v>
      </c>
      <c r="F241" s="238" t="s">
        <v>406</v>
      </c>
      <c r="G241" s="236"/>
      <c r="H241" s="239">
        <v>58</v>
      </c>
      <c r="I241" s="240"/>
      <c r="J241" s="236"/>
      <c r="K241" s="236"/>
      <c r="L241" s="241"/>
      <c r="M241" s="242"/>
      <c r="N241" s="243"/>
      <c r="O241" s="243"/>
      <c r="P241" s="243"/>
      <c r="Q241" s="243"/>
      <c r="R241" s="243"/>
      <c r="S241" s="243"/>
      <c r="T241" s="244"/>
      <c r="U241" s="13"/>
      <c r="V241" s="13"/>
      <c r="W241" s="13"/>
      <c r="X241" s="13"/>
      <c r="Y241" s="13"/>
      <c r="Z241" s="13"/>
      <c r="AA241" s="13"/>
      <c r="AB241" s="13"/>
      <c r="AC241" s="13"/>
      <c r="AD241" s="13"/>
      <c r="AE241" s="13"/>
      <c r="AT241" s="245" t="s">
        <v>144</v>
      </c>
      <c r="AU241" s="245" t="s">
        <v>80</v>
      </c>
      <c r="AV241" s="13" t="s">
        <v>82</v>
      </c>
      <c r="AW241" s="13" t="s">
        <v>35</v>
      </c>
      <c r="AX241" s="13" t="s">
        <v>74</v>
      </c>
      <c r="AY241" s="245" t="s">
        <v>124</v>
      </c>
    </row>
    <row r="242" s="12" customFormat="1">
      <c r="A242" s="12"/>
      <c r="B242" s="225"/>
      <c r="C242" s="226"/>
      <c r="D242" s="220" t="s">
        <v>144</v>
      </c>
      <c r="E242" s="227" t="s">
        <v>19</v>
      </c>
      <c r="F242" s="228" t="s">
        <v>407</v>
      </c>
      <c r="G242" s="226"/>
      <c r="H242" s="227" t="s">
        <v>19</v>
      </c>
      <c r="I242" s="229"/>
      <c r="J242" s="226"/>
      <c r="K242" s="226"/>
      <c r="L242" s="230"/>
      <c r="M242" s="231"/>
      <c r="N242" s="232"/>
      <c r="O242" s="232"/>
      <c r="P242" s="232"/>
      <c r="Q242" s="232"/>
      <c r="R242" s="232"/>
      <c r="S242" s="232"/>
      <c r="T242" s="233"/>
      <c r="U242" s="12"/>
      <c r="V242" s="12"/>
      <c r="W242" s="12"/>
      <c r="X242" s="12"/>
      <c r="Y242" s="12"/>
      <c r="Z242" s="12"/>
      <c r="AA242" s="12"/>
      <c r="AB242" s="12"/>
      <c r="AC242" s="12"/>
      <c r="AD242" s="12"/>
      <c r="AE242" s="12"/>
      <c r="AT242" s="234" t="s">
        <v>144</v>
      </c>
      <c r="AU242" s="234" t="s">
        <v>80</v>
      </c>
      <c r="AV242" s="12" t="s">
        <v>80</v>
      </c>
      <c r="AW242" s="12" t="s">
        <v>35</v>
      </c>
      <c r="AX242" s="12" t="s">
        <v>74</v>
      </c>
      <c r="AY242" s="234" t="s">
        <v>124</v>
      </c>
    </row>
    <row r="243" s="13" customFormat="1">
      <c r="A243" s="13"/>
      <c r="B243" s="235"/>
      <c r="C243" s="236"/>
      <c r="D243" s="220" t="s">
        <v>144</v>
      </c>
      <c r="E243" s="237" t="s">
        <v>19</v>
      </c>
      <c r="F243" s="238" t="s">
        <v>408</v>
      </c>
      <c r="G243" s="236"/>
      <c r="H243" s="239">
        <v>89</v>
      </c>
      <c r="I243" s="240"/>
      <c r="J243" s="236"/>
      <c r="K243" s="236"/>
      <c r="L243" s="241"/>
      <c r="M243" s="242"/>
      <c r="N243" s="243"/>
      <c r="O243" s="243"/>
      <c r="P243" s="243"/>
      <c r="Q243" s="243"/>
      <c r="R243" s="243"/>
      <c r="S243" s="243"/>
      <c r="T243" s="244"/>
      <c r="U243" s="13"/>
      <c r="V243" s="13"/>
      <c r="W243" s="13"/>
      <c r="X243" s="13"/>
      <c r="Y243" s="13"/>
      <c r="Z243" s="13"/>
      <c r="AA243" s="13"/>
      <c r="AB243" s="13"/>
      <c r="AC243" s="13"/>
      <c r="AD243" s="13"/>
      <c r="AE243" s="13"/>
      <c r="AT243" s="245" t="s">
        <v>144</v>
      </c>
      <c r="AU243" s="245" t="s">
        <v>80</v>
      </c>
      <c r="AV243" s="13" t="s">
        <v>82</v>
      </c>
      <c r="AW243" s="13" t="s">
        <v>35</v>
      </c>
      <c r="AX243" s="13" t="s">
        <v>74</v>
      </c>
      <c r="AY243" s="245" t="s">
        <v>124</v>
      </c>
    </row>
    <row r="244" s="12" customFormat="1">
      <c r="A244" s="12"/>
      <c r="B244" s="225"/>
      <c r="C244" s="226"/>
      <c r="D244" s="220" t="s">
        <v>144</v>
      </c>
      <c r="E244" s="227" t="s">
        <v>19</v>
      </c>
      <c r="F244" s="228" t="s">
        <v>409</v>
      </c>
      <c r="G244" s="226"/>
      <c r="H244" s="227" t="s">
        <v>19</v>
      </c>
      <c r="I244" s="229"/>
      <c r="J244" s="226"/>
      <c r="K244" s="226"/>
      <c r="L244" s="230"/>
      <c r="M244" s="231"/>
      <c r="N244" s="232"/>
      <c r="O244" s="232"/>
      <c r="P244" s="232"/>
      <c r="Q244" s="232"/>
      <c r="R244" s="232"/>
      <c r="S244" s="232"/>
      <c r="T244" s="233"/>
      <c r="U244" s="12"/>
      <c r="V244" s="12"/>
      <c r="W244" s="12"/>
      <c r="X244" s="12"/>
      <c r="Y244" s="12"/>
      <c r="Z244" s="12"/>
      <c r="AA244" s="12"/>
      <c r="AB244" s="12"/>
      <c r="AC244" s="12"/>
      <c r="AD244" s="12"/>
      <c r="AE244" s="12"/>
      <c r="AT244" s="234" t="s">
        <v>144</v>
      </c>
      <c r="AU244" s="234" t="s">
        <v>80</v>
      </c>
      <c r="AV244" s="12" t="s">
        <v>80</v>
      </c>
      <c r="AW244" s="12" t="s">
        <v>35</v>
      </c>
      <c r="AX244" s="12" t="s">
        <v>74</v>
      </c>
      <c r="AY244" s="234" t="s">
        <v>124</v>
      </c>
    </row>
    <row r="245" s="13" customFormat="1">
      <c r="A245" s="13"/>
      <c r="B245" s="235"/>
      <c r="C245" s="236"/>
      <c r="D245" s="220" t="s">
        <v>144</v>
      </c>
      <c r="E245" s="237" t="s">
        <v>19</v>
      </c>
      <c r="F245" s="238" t="s">
        <v>408</v>
      </c>
      <c r="G245" s="236"/>
      <c r="H245" s="239">
        <v>89</v>
      </c>
      <c r="I245" s="240"/>
      <c r="J245" s="236"/>
      <c r="K245" s="236"/>
      <c r="L245" s="241"/>
      <c r="M245" s="242"/>
      <c r="N245" s="243"/>
      <c r="O245" s="243"/>
      <c r="P245" s="243"/>
      <c r="Q245" s="243"/>
      <c r="R245" s="243"/>
      <c r="S245" s="243"/>
      <c r="T245" s="244"/>
      <c r="U245" s="13"/>
      <c r="V245" s="13"/>
      <c r="W245" s="13"/>
      <c r="X245" s="13"/>
      <c r="Y245" s="13"/>
      <c r="Z245" s="13"/>
      <c r="AA245" s="13"/>
      <c r="AB245" s="13"/>
      <c r="AC245" s="13"/>
      <c r="AD245" s="13"/>
      <c r="AE245" s="13"/>
      <c r="AT245" s="245" t="s">
        <v>144</v>
      </c>
      <c r="AU245" s="245" t="s">
        <v>80</v>
      </c>
      <c r="AV245" s="13" t="s">
        <v>82</v>
      </c>
      <c r="AW245" s="13" t="s">
        <v>35</v>
      </c>
      <c r="AX245" s="13" t="s">
        <v>74</v>
      </c>
      <c r="AY245" s="245" t="s">
        <v>124</v>
      </c>
    </row>
    <row r="246" s="12" customFormat="1">
      <c r="A246" s="12"/>
      <c r="B246" s="225"/>
      <c r="C246" s="226"/>
      <c r="D246" s="220" t="s">
        <v>144</v>
      </c>
      <c r="E246" s="227" t="s">
        <v>19</v>
      </c>
      <c r="F246" s="228" t="s">
        <v>410</v>
      </c>
      <c r="G246" s="226"/>
      <c r="H246" s="227" t="s">
        <v>19</v>
      </c>
      <c r="I246" s="229"/>
      <c r="J246" s="226"/>
      <c r="K246" s="226"/>
      <c r="L246" s="230"/>
      <c r="M246" s="231"/>
      <c r="N246" s="232"/>
      <c r="O246" s="232"/>
      <c r="P246" s="232"/>
      <c r="Q246" s="232"/>
      <c r="R246" s="232"/>
      <c r="S246" s="232"/>
      <c r="T246" s="233"/>
      <c r="U246" s="12"/>
      <c r="V246" s="12"/>
      <c r="W246" s="12"/>
      <c r="X246" s="12"/>
      <c r="Y246" s="12"/>
      <c r="Z246" s="12"/>
      <c r="AA246" s="12"/>
      <c r="AB246" s="12"/>
      <c r="AC246" s="12"/>
      <c r="AD246" s="12"/>
      <c r="AE246" s="12"/>
      <c r="AT246" s="234" t="s">
        <v>144</v>
      </c>
      <c r="AU246" s="234" t="s">
        <v>80</v>
      </c>
      <c r="AV246" s="12" t="s">
        <v>80</v>
      </c>
      <c r="AW246" s="12" t="s">
        <v>35</v>
      </c>
      <c r="AX246" s="12" t="s">
        <v>74</v>
      </c>
      <c r="AY246" s="234" t="s">
        <v>124</v>
      </c>
    </row>
    <row r="247" s="13" customFormat="1">
      <c r="A247" s="13"/>
      <c r="B247" s="235"/>
      <c r="C247" s="236"/>
      <c r="D247" s="220" t="s">
        <v>144</v>
      </c>
      <c r="E247" s="237" t="s">
        <v>19</v>
      </c>
      <c r="F247" s="238" t="s">
        <v>408</v>
      </c>
      <c r="G247" s="236"/>
      <c r="H247" s="239">
        <v>89</v>
      </c>
      <c r="I247" s="240"/>
      <c r="J247" s="236"/>
      <c r="K247" s="236"/>
      <c r="L247" s="241"/>
      <c r="M247" s="242"/>
      <c r="N247" s="243"/>
      <c r="O247" s="243"/>
      <c r="P247" s="243"/>
      <c r="Q247" s="243"/>
      <c r="R247" s="243"/>
      <c r="S247" s="243"/>
      <c r="T247" s="244"/>
      <c r="U247" s="13"/>
      <c r="V247" s="13"/>
      <c r="W247" s="13"/>
      <c r="X247" s="13"/>
      <c r="Y247" s="13"/>
      <c r="Z247" s="13"/>
      <c r="AA247" s="13"/>
      <c r="AB247" s="13"/>
      <c r="AC247" s="13"/>
      <c r="AD247" s="13"/>
      <c r="AE247" s="13"/>
      <c r="AT247" s="245" t="s">
        <v>144</v>
      </c>
      <c r="AU247" s="245" t="s">
        <v>80</v>
      </c>
      <c r="AV247" s="13" t="s">
        <v>82</v>
      </c>
      <c r="AW247" s="13" t="s">
        <v>35</v>
      </c>
      <c r="AX247" s="13" t="s">
        <v>74</v>
      </c>
      <c r="AY247" s="245" t="s">
        <v>124</v>
      </c>
    </row>
    <row r="248" s="12" customFormat="1">
      <c r="A248" s="12"/>
      <c r="B248" s="225"/>
      <c r="C248" s="226"/>
      <c r="D248" s="220" t="s">
        <v>144</v>
      </c>
      <c r="E248" s="227" t="s">
        <v>19</v>
      </c>
      <c r="F248" s="228" t="s">
        <v>411</v>
      </c>
      <c r="G248" s="226"/>
      <c r="H248" s="227" t="s">
        <v>19</v>
      </c>
      <c r="I248" s="229"/>
      <c r="J248" s="226"/>
      <c r="K248" s="226"/>
      <c r="L248" s="230"/>
      <c r="M248" s="231"/>
      <c r="N248" s="232"/>
      <c r="O248" s="232"/>
      <c r="P248" s="232"/>
      <c r="Q248" s="232"/>
      <c r="R248" s="232"/>
      <c r="S248" s="232"/>
      <c r="T248" s="233"/>
      <c r="U248" s="12"/>
      <c r="V248" s="12"/>
      <c r="W248" s="12"/>
      <c r="X248" s="12"/>
      <c r="Y248" s="12"/>
      <c r="Z248" s="12"/>
      <c r="AA248" s="12"/>
      <c r="AB248" s="12"/>
      <c r="AC248" s="12"/>
      <c r="AD248" s="12"/>
      <c r="AE248" s="12"/>
      <c r="AT248" s="234" t="s">
        <v>144</v>
      </c>
      <c r="AU248" s="234" t="s">
        <v>80</v>
      </c>
      <c r="AV248" s="12" t="s">
        <v>80</v>
      </c>
      <c r="AW248" s="12" t="s">
        <v>35</v>
      </c>
      <c r="AX248" s="12" t="s">
        <v>74</v>
      </c>
      <c r="AY248" s="234" t="s">
        <v>124</v>
      </c>
    </row>
    <row r="249" s="13" customFormat="1">
      <c r="A249" s="13"/>
      <c r="B249" s="235"/>
      <c r="C249" s="236"/>
      <c r="D249" s="220" t="s">
        <v>144</v>
      </c>
      <c r="E249" s="237" t="s">
        <v>19</v>
      </c>
      <c r="F249" s="238" t="s">
        <v>408</v>
      </c>
      <c r="G249" s="236"/>
      <c r="H249" s="239">
        <v>89</v>
      </c>
      <c r="I249" s="240"/>
      <c r="J249" s="236"/>
      <c r="K249" s="236"/>
      <c r="L249" s="241"/>
      <c r="M249" s="242"/>
      <c r="N249" s="243"/>
      <c r="O249" s="243"/>
      <c r="P249" s="243"/>
      <c r="Q249" s="243"/>
      <c r="R249" s="243"/>
      <c r="S249" s="243"/>
      <c r="T249" s="244"/>
      <c r="U249" s="13"/>
      <c r="V249" s="13"/>
      <c r="W249" s="13"/>
      <c r="X249" s="13"/>
      <c r="Y249" s="13"/>
      <c r="Z249" s="13"/>
      <c r="AA249" s="13"/>
      <c r="AB249" s="13"/>
      <c r="AC249" s="13"/>
      <c r="AD249" s="13"/>
      <c r="AE249" s="13"/>
      <c r="AT249" s="245" t="s">
        <v>144</v>
      </c>
      <c r="AU249" s="245" t="s">
        <v>80</v>
      </c>
      <c r="AV249" s="13" t="s">
        <v>82</v>
      </c>
      <c r="AW249" s="13" t="s">
        <v>35</v>
      </c>
      <c r="AX249" s="13" t="s">
        <v>74</v>
      </c>
      <c r="AY249" s="245" t="s">
        <v>124</v>
      </c>
    </row>
    <row r="250" s="12" customFormat="1">
      <c r="A250" s="12"/>
      <c r="B250" s="225"/>
      <c r="C250" s="226"/>
      <c r="D250" s="220" t="s">
        <v>144</v>
      </c>
      <c r="E250" s="227" t="s">
        <v>19</v>
      </c>
      <c r="F250" s="228" t="s">
        <v>412</v>
      </c>
      <c r="G250" s="226"/>
      <c r="H250" s="227" t="s">
        <v>19</v>
      </c>
      <c r="I250" s="229"/>
      <c r="J250" s="226"/>
      <c r="K250" s="226"/>
      <c r="L250" s="230"/>
      <c r="M250" s="231"/>
      <c r="N250" s="232"/>
      <c r="O250" s="232"/>
      <c r="P250" s="232"/>
      <c r="Q250" s="232"/>
      <c r="R250" s="232"/>
      <c r="S250" s="232"/>
      <c r="T250" s="233"/>
      <c r="U250" s="12"/>
      <c r="V250" s="12"/>
      <c r="W250" s="12"/>
      <c r="X250" s="12"/>
      <c r="Y250" s="12"/>
      <c r="Z250" s="12"/>
      <c r="AA250" s="12"/>
      <c r="AB250" s="12"/>
      <c r="AC250" s="12"/>
      <c r="AD250" s="12"/>
      <c r="AE250" s="12"/>
      <c r="AT250" s="234" t="s">
        <v>144</v>
      </c>
      <c r="AU250" s="234" t="s">
        <v>80</v>
      </c>
      <c r="AV250" s="12" t="s">
        <v>80</v>
      </c>
      <c r="AW250" s="12" t="s">
        <v>35</v>
      </c>
      <c r="AX250" s="12" t="s">
        <v>74</v>
      </c>
      <c r="AY250" s="234" t="s">
        <v>124</v>
      </c>
    </row>
    <row r="251" s="13" customFormat="1">
      <c r="A251" s="13"/>
      <c r="B251" s="235"/>
      <c r="C251" s="236"/>
      <c r="D251" s="220" t="s">
        <v>144</v>
      </c>
      <c r="E251" s="237" t="s">
        <v>19</v>
      </c>
      <c r="F251" s="238" t="s">
        <v>408</v>
      </c>
      <c r="G251" s="236"/>
      <c r="H251" s="239">
        <v>89</v>
      </c>
      <c r="I251" s="240"/>
      <c r="J251" s="236"/>
      <c r="K251" s="236"/>
      <c r="L251" s="241"/>
      <c r="M251" s="242"/>
      <c r="N251" s="243"/>
      <c r="O251" s="243"/>
      <c r="P251" s="243"/>
      <c r="Q251" s="243"/>
      <c r="R251" s="243"/>
      <c r="S251" s="243"/>
      <c r="T251" s="244"/>
      <c r="U251" s="13"/>
      <c r="V251" s="13"/>
      <c r="W251" s="13"/>
      <c r="X251" s="13"/>
      <c r="Y251" s="13"/>
      <c r="Z251" s="13"/>
      <c r="AA251" s="13"/>
      <c r="AB251" s="13"/>
      <c r="AC251" s="13"/>
      <c r="AD251" s="13"/>
      <c r="AE251" s="13"/>
      <c r="AT251" s="245" t="s">
        <v>144</v>
      </c>
      <c r="AU251" s="245" t="s">
        <v>80</v>
      </c>
      <c r="AV251" s="13" t="s">
        <v>82</v>
      </c>
      <c r="AW251" s="13" t="s">
        <v>35</v>
      </c>
      <c r="AX251" s="13" t="s">
        <v>74</v>
      </c>
      <c r="AY251" s="245" t="s">
        <v>124</v>
      </c>
    </row>
    <row r="252" s="12" customFormat="1">
      <c r="A252" s="12"/>
      <c r="B252" s="225"/>
      <c r="C252" s="226"/>
      <c r="D252" s="220" t="s">
        <v>144</v>
      </c>
      <c r="E252" s="227" t="s">
        <v>19</v>
      </c>
      <c r="F252" s="228" t="s">
        <v>413</v>
      </c>
      <c r="G252" s="226"/>
      <c r="H252" s="227" t="s">
        <v>19</v>
      </c>
      <c r="I252" s="229"/>
      <c r="J252" s="226"/>
      <c r="K252" s="226"/>
      <c r="L252" s="230"/>
      <c r="M252" s="231"/>
      <c r="N252" s="232"/>
      <c r="O252" s="232"/>
      <c r="P252" s="232"/>
      <c r="Q252" s="232"/>
      <c r="R252" s="232"/>
      <c r="S252" s="232"/>
      <c r="T252" s="233"/>
      <c r="U252" s="12"/>
      <c r="V252" s="12"/>
      <c r="W252" s="12"/>
      <c r="X252" s="12"/>
      <c r="Y252" s="12"/>
      <c r="Z252" s="12"/>
      <c r="AA252" s="12"/>
      <c r="AB252" s="12"/>
      <c r="AC252" s="12"/>
      <c r="AD252" s="12"/>
      <c r="AE252" s="12"/>
      <c r="AT252" s="234" t="s">
        <v>144</v>
      </c>
      <c r="AU252" s="234" t="s">
        <v>80</v>
      </c>
      <c r="AV252" s="12" t="s">
        <v>80</v>
      </c>
      <c r="AW252" s="12" t="s">
        <v>35</v>
      </c>
      <c r="AX252" s="12" t="s">
        <v>74</v>
      </c>
      <c r="AY252" s="234" t="s">
        <v>124</v>
      </c>
    </row>
    <row r="253" s="13" customFormat="1">
      <c r="A253" s="13"/>
      <c r="B253" s="235"/>
      <c r="C253" s="236"/>
      <c r="D253" s="220" t="s">
        <v>144</v>
      </c>
      <c r="E253" s="237" t="s">
        <v>19</v>
      </c>
      <c r="F253" s="238" t="s">
        <v>414</v>
      </c>
      <c r="G253" s="236"/>
      <c r="H253" s="239">
        <v>127</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144</v>
      </c>
      <c r="AU253" s="245" t="s">
        <v>80</v>
      </c>
      <c r="AV253" s="13" t="s">
        <v>82</v>
      </c>
      <c r="AW253" s="13" t="s">
        <v>35</v>
      </c>
      <c r="AX253" s="13" t="s">
        <v>74</v>
      </c>
      <c r="AY253" s="245" t="s">
        <v>124</v>
      </c>
    </row>
    <row r="254" s="12" customFormat="1">
      <c r="A254" s="12"/>
      <c r="B254" s="225"/>
      <c r="C254" s="226"/>
      <c r="D254" s="220" t="s">
        <v>144</v>
      </c>
      <c r="E254" s="227" t="s">
        <v>19</v>
      </c>
      <c r="F254" s="228" t="s">
        <v>415</v>
      </c>
      <c r="G254" s="226"/>
      <c r="H254" s="227" t="s">
        <v>19</v>
      </c>
      <c r="I254" s="229"/>
      <c r="J254" s="226"/>
      <c r="K254" s="226"/>
      <c r="L254" s="230"/>
      <c r="M254" s="231"/>
      <c r="N254" s="232"/>
      <c r="O254" s="232"/>
      <c r="P254" s="232"/>
      <c r="Q254" s="232"/>
      <c r="R254" s="232"/>
      <c r="S254" s="232"/>
      <c r="T254" s="233"/>
      <c r="U254" s="12"/>
      <c r="V254" s="12"/>
      <c r="W254" s="12"/>
      <c r="X254" s="12"/>
      <c r="Y254" s="12"/>
      <c r="Z254" s="12"/>
      <c r="AA254" s="12"/>
      <c r="AB254" s="12"/>
      <c r="AC254" s="12"/>
      <c r="AD254" s="12"/>
      <c r="AE254" s="12"/>
      <c r="AT254" s="234" t="s">
        <v>144</v>
      </c>
      <c r="AU254" s="234" t="s">
        <v>80</v>
      </c>
      <c r="AV254" s="12" t="s">
        <v>80</v>
      </c>
      <c r="AW254" s="12" t="s">
        <v>35</v>
      </c>
      <c r="AX254" s="12" t="s">
        <v>74</v>
      </c>
      <c r="AY254" s="234" t="s">
        <v>124</v>
      </c>
    </row>
    <row r="255" s="13" customFormat="1">
      <c r="A255" s="13"/>
      <c r="B255" s="235"/>
      <c r="C255" s="236"/>
      <c r="D255" s="220" t="s">
        <v>144</v>
      </c>
      <c r="E255" s="237" t="s">
        <v>19</v>
      </c>
      <c r="F255" s="238" t="s">
        <v>416</v>
      </c>
      <c r="G255" s="236"/>
      <c r="H255" s="239">
        <v>90</v>
      </c>
      <c r="I255" s="240"/>
      <c r="J255" s="236"/>
      <c r="K255" s="236"/>
      <c r="L255" s="241"/>
      <c r="M255" s="242"/>
      <c r="N255" s="243"/>
      <c r="O255" s="243"/>
      <c r="P255" s="243"/>
      <c r="Q255" s="243"/>
      <c r="R255" s="243"/>
      <c r="S255" s="243"/>
      <c r="T255" s="244"/>
      <c r="U255" s="13"/>
      <c r="V255" s="13"/>
      <c r="W255" s="13"/>
      <c r="X255" s="13"/>
      <c r="Y255" s="13"/>
      <c r="Z255" s="13"/>
      <c r="AA255" s="13"/>
      <c r="AB255" s="13"/>
      <c r="AC255" s="13"/>
      <c r="AD255" s="13"/>
      <c r="AE255" s="13"/>
      <c r="AT255" s="245" t="s">
        <v>144</v>
      </c>
      <c r="AU255" s="245" t="s">
        <v>80</v>
      </c>
      <c r="AV255" s="13" t="s">
        <v>82</v>
      </c>
      <c r="AW255" s="13" t="s">
        <v>35</v>
      </c>
      <c r="AX255" s="13" t="s">
        <v>74</v>
      </c>
      <c r="AY255" s="245" t="s">
        <v>124</v>
      </c>
    </row>
    <row r="256" s="12" customFormat="1">
      <c r="A256" s="12"/>
      <c r="B256" s="225"/>
      <c r="C256" s="226"/>
      <c r="D256" s="220" t="s">
        <v>144</v>
      </c>
      <c r="E256" s="227" t="s">
        <v>19</v>
      </c>
      <c r="F256" s="228" t="s">
        <v>417</v>
      </c>
      <c r="G256" s="226"/>
      <c r="H256" s="227" t="s">
        <v>19</v>
      </c>
      <c r="I256" s="229"/>
      <c r="J256" s="226"/>
      <c r="K256" s="226"/>
      <c r="L256" s="230"/>
      <c r="M256" s="231"/>
      <c r="N256" s="232"/>
      <c r="O256" s="232"/>
      <c r="P256" s="232"/>
      <c r="Q256" s="232"/>
      <c r="R256" s="232"/>
      <c r="S256" s="232"/>
      <c r="T256" s="233"/>
      <c r="U256" s="12"/>
      <c r="V256" s="12"/>
      <c r="W256" s="12"/>
      <c r="X256" s="12"/>
      <c r="Y256" s="12"/>
      <c r="Z256" s="12"/>
      <c r="AA256" s="12"/>
      <c r="AB256" s="12"/>
      <c r="AC256" s="12"/>
      <c r="AD256" s="12"/>
      <c r="AE256" s="12"/>
      <c r="AT256" s="234" t="s">
        <v>144</v>
      </c>
      <c r="AU256" s="234" t="s">
        <v>80</v>
      </c>
      <c r="AV256" s="12" t="s">
        <v>80</v>
      </c>
      <c r="AW256" s="12" t="s">
        <v>35</v>
      </c>
      <c r="AX256" s="12" t="s">
        <v>74</v>
      </c>
      <c r="AY256" s="234" t="s">
        <v>124</v>
      </c>
    </row>
    <row r="257" s="13" customFormat="1">
      <c r="A257" s="13"/>
      <c r="B257" s="235"/>
      <c r="C257" s="236"/>
      <c r="D257" s="220" t="s">
        <v>144</v>
      </c>
      <c r="E257" s="237" t="s">
        <v>19</v>
      </c>
      <c r="F257" s="238" t="s">
        <v>418</v>
      </c>
      <c r="G257" s="236"/>
      <c r="H257" s="239">
        <v>92</v>
      </c>
      <c r="I257" s="240"/>
      <c r="J257" s="236"/>
      <c r="K257" s="236"/>
      <c r="L257" s="241"/>
      <c r="M257" s="242"/>
      <c r="N257" s="243"/>
      <c r="O257" s="243"/>
      <c r="P257" s="243"/>
      <c r="Q257" s="243"/>
      <c r="R257" s="243"/>
      <c r="S257" s="243"/>
      <c r="T257" s="244"/>
      <c r="U257" s="13"/>
      <c r="V257" s="13"/>
      <c r="W257" s="13"/>
      <c r="X257" s="13"/>
      <c r="Y257" s="13"/>
      <c r="Z257" s="13"/>
      <c r="AA257" s="13"/>
      <c r="AB257" s="13"/>
      <c r="AC257" s="13"/>
      <c r="AD257" s="13"/>
      <c r="AE257" s="13"/>
      <c r="AT257" s="245" t="s">
        <v>144</v>
      </c>
      <c r="AU257" s="245" t="s">
        <v>80</v>
      </c>
      <c r="AV257" s="13" t="s">
        <v>82</v>
      </c>
      <c r="AW257" s="13" t="s">
        <v>35</v>
      </c>
      <c r="AX257" s="13" t="s">
        <v>74</v>
      </c>
      <c r="AY257" s="245" t="s">
        <v>124</v>
      </c>
    </row>
    <row r="258" s="12" customFormat="1">
      <c r="A258" s="12"/>
      <c r="B258" s="225"/>
      <c r="C258" s="226"/>
      <c r="D258" s="220" t="s">
        <v>144</v>
      </c>
      <c r="E258" s="227" t="s">
        <v>19</v>
      </c>
      <c r="F258" s="228" t="s">
        <v>419</v>
      </c>
      <c r="G258" s="226"/>
      <c r="H258" s="227" t="s">
        <v>19</v>
      </c>
      <c r="I258" s="229"/>
      <c r="J258" s="226"/>
      <c r="K258" s="226"/>
      <c r="L258" s="230"/>
      <c r="M258" s="231"/>
      <c r="N258" s="232"/>
      <c r="O258" s="232"/>
      <c r="P258" s="232"/>
      <c r="Q258" s="232"/>
      <c r="R258" s="232"/>
      <c r="S258" s="232"/>
      <c r="T258" s="233"/>
      <c r="U258" s="12"/>
      <c r="V258" s="12"/>
      <c r="W258" s="12"/>
      <c r="X258" s="12"/>
      <c r="Y258" s="12"/>
      <c r="Z258" s="12"/>
      <c r="AA258" s="12"/>
      <c r="AB258" s="12"/>
      <c r="AC258" s="12"/>
      <c r="AD258" s="12"/>
      <c r="AE258" s="12"/>
      <c r="AT258" s="234" t="s">
        <v>144</v>
      </c>
      <c r="AU258" s="234" t="s">
        <v>80</v>
      </c>
      <c r="AV258" s="12" t="s">
        <v>80</v>
      </c>
      <c r="AW258" s="12" t="s">
        <v>35</v>
      </c>
      <c r="AX258" s="12" t="s">
        <v>74</v>
      </c>
      <c r="AY258" s="234" t="s">
        <v>124</v>
      </c>
    </row>
    <row r="259" s="13" customFormat="1">
      <c r="A259" s="13"/>
      <c r="B259" s="235"/>
      <c r="C259" s="236"/>
      <c r="D259" s="220" t="s">
        <v>144</v>
      </c>
      <c r="E259" s="237" t="s">
        <v>19</v>
      </c>
      <c r="F259" s="238" t="s">
        <v>420</v>
      </c>
      <c r="G259" s="236"/>
      <c r="H259" s="239">
        <v>88</v>
      </c>
      <c r="I259" s="240"/>
      <c r="J259" s="236"/>
      <c r="K259" s="236"/>
      <c r="L259" s="241"/>
      <c r="M259" s="242"/>
      <c r="N259" s="243"/>
      <c r="O259" s="243"/>
      <c r="P259" s="243"/>
      <c r="Q259" s="243"/>
      <c r="R259" s="243"/>
      <c r="S259" s="243"/>
      <c r="T259" s="244"/>
      <c r="U259" s="13"/>
      <c r="V259" s="13"/>
      <c r="W259" s="13"/>
      <c r="X259" s="13"/>
      <c r="Y259" s="13"/>
      <c r="Z259" s="13"/>
      <c r="AA259" s="13"/>
      <c r="AB259" s="13"/>
      <c r="AC259" s="13"/>
      <c r="AD259" s="13"/>
      <c r="AE259" s="13"/>
      <c r="AT259" s="245" t="s">
        <v>144</v>
      </c>
      <c r="AU259" s="245" t="s">
        <v>80</v>
      </c>
      <c r="AV259" s="13" t="s">
        <v>82</v>
      </c>
      <c r="AW259" s="13" t="s">
        <v>35</v>
      </c>
      <c r="AX259" s="13" t="s">
        <v>74</v>
      </c>
      <c r="AY259" s="245" t="s">
        <v>124</v>
      </c>
    </row>
    <row r="260" s="15" customFormat="1">
      <c r="A260" s="15"/>
      <c r="B260" s="267"/>
      <c r="C260" s="268"/>
      <c r="D260" s="220" t="s">
        <v>144</v>
      </c>
      <c r="E260" s="269" t="s">
        <v>19</v>
      </c>
      <c r="F260" s="270" t="s">
        <v>421</v>
      </c>
      <c r="G260" s="268"/>
      <c r="H260" s="271">
        <v>900</v>
      </c>
      <c r="I260" s="272"/>
      <c r="J260" s="268"/>
      <c r="K260" s="268"/>
      <c r="L260" s="273"/>
      <c r="M260" s="274"/>
      <c r="N260" s="275"/>
      <c r="O260" s="275"/>
      <c r="P260" s="275"/>
      <c r="Q260" s="275"/>
      <c r="R260" s="275"/>
      <c r="S260" s="275"/>
      <c r="T260" s="276"/>
      <c r="U260" s="15"/>
      <c r="V260" s="15"/>
      <c r="W260" s="15"/>
      <c r="X260" s="15"/>
      <c r="Y260" s="15"/>
      <c r="Z260" s="15"/>
      <c r="AA260" s="15"/>
      <c r="AB260" s="15"/>
      <c r="AC260" s="15"/>
      <c r="AD260" s="15"/>
      <c r="AE260" s="15"/>
      <c r="AT260" s="277" t="s">
        <v>144</v>
      </c>
      <c r="AU260" s="277" t="s">
        <v>80</v>
      </c>
      <c r="AV260" s="15" t="s">
        <v>123</v>
      </c>
      <c r="AW260" s="15" t="s">
        <v>35</v>
      </c>
      <c r="AX260" s="15" t="s">
        <v>80</v>
      </c>
      <c r="AY260" s="277" t="s">
        <v>124</v>
      </c>
    </row>
    <row r="261" s="2" customFormat="1" ht="21.75" customHeight="1">
      <c r="A261" s="40"/>
      <c r="B261" s="41"/>
      <c r="C261" s="207" t="s">
        <v>422</v>
      </c>
      <c r="D261" s="207" t="s">
        <v>128</v>
      </c>
      <c r="E261" s="208" t="s">
        <v>423</v>
      </c>
      <c r="F261" s="209" t="s">
        <v>424</v>
      </c>
      <c r="G261" s="210" t="s">
        <v>142</v>
      </c>
      <c r="H261" s="211">
        <v>1401</v>
      </c>
      <c r="I261" s="212"/>
      <c r="J261" s="213">
        <f>ROUND(I261*H261,2)</f>
        <v>0</v>
      </c>
      <c r="K261" s="209" t="s">
        <v>132</v>
      </c>
      <c r="L261" s="46"/>
      <c r="M261" s="214" t="s">
        <v>19</v>
      </c>
      <c r="N261" s="215" t="s">
        <v>45</v>
      </c>
      <c r="O261" s="86"/>
      <c r="P261" s="216">
        <f>O261*H261</f>
        <v>0</v>
      </c>
      <c r="Q261" s="216">
        <v>0</v>
      </c>
      <c r="R261" s="216">
        <f>Q261*H261</f>
        <v>0</v>
      </c>
      <c r="S261" s="216">
        <v>0</v>
      </c>
      <c r="T261" s="217">
        <f>S261*H261</f>
        <v>0</v>
      </c>
      <c r="U261" s="40"/>
      <c r="V261" s="40"/>
      <c r="W261" s="40"/>
      <c r="X261" s="40"/>
      <c r="Y261" s="40"/>
      <c r="Z261" s="40"/>
      <c r="AA261" s="40"/>
      <c r="AB261" s="40"/>
      <c r="AC261" s="40"/>
      <c r="AD261" s="40"/>
      <c r="AE261" s="40"/>
      <c r="AR261" s="218" t="s">
        <v>80</v>
      </c>
      <c r="AT261" s="218" t="s">
        <v>128</v>
      </c>
      <c r="AU261" s="218" t="s">
        <v>80</v>
      </c>
      <c r="AY261" s="19" t="s">
        <v>124</v>
      </c>
      <c r="BE261" s="219">
        <f>IF(N261="základní",J261,0)</f>
        <v>0</v>
      </c>
      <c r="BF261" s="219">
        <f>IF(N261="snížená",J261,0)</f>
        <v>0</v>
      </c>
      <c r="BG261" s="219">
        <f>IF(N261="zákl. přenesená",J261,0)</f>
        <v>0</v>
      </c>
      <c r="BH261" s="219">
        <f>IF(N261="sníž. přenesená",J261,0)</f>
        <v>0</v>
      </c>
      <c r="BI261" s="219">
        <f>IF(N261="nulová",J261,0)</f>
        <v>0</v>
      </c>
      <c r="BJ261" s="19" t="s">
        <v>80</v>
      </c>
      <c r="BK261" s="219">
        <f>ROUND(I261*H261,2)</f>
        <v>0</v>
      </c>
      <c r="BL261" s="19" t="s">
        <v>80</v>
      </c>
      <c r="BM261" s="218" t="s">
        <v>425</v>
      </c>
    </row>
    <row r="262" s="2" customFormat="1" ht="21.75" customHeight="1">
      <c r="A262" s="40"/>
      <c r="B262" s="41"/>
      <c r="C262" s="257" t="s">
        <v>426</v>
      </c>
      <c r="D262" s="257" t="s">
        <v>121</v>
      </c>
      <c r="E262" s="258" t="s">
        <v>427</v>
      </c>
      <c r="F262" s="259" t="s">
        <v>428</v>
      </c>
      <c r="G262" s="260" t="s">
        <v>142</v>
      </c>
      <c r="H262" s="261">
        <v>4</v>
      </c>
      <c r="I262" s="262"/>
      <c r="J262" s="263">
        <f>ROUND(I262*H262,2)</f>
        <v>0</v>
      </c>
      <c r="K262" s="259" t="s">
        <v>132</v>
      </c>
      <c r="L262" s="264"/>
      <c r="M262" s="265" t="s">
        <v>19</v>
      </c>
      <c r="N262" s="266" t="s">
        <v>45</v>
      </c>
      <c r="O262" s="86"/>
      <c r="P262" s="216">
        <f>O262*H262</f>
        <v>0</v>
      </c>
      <c r="Q262" s="216">
        <v>0</v>
      </c>
      <c r="R262" s="216">
        <f>Q262*H262</f>
        <v>0</v>
      </c>
      <c r="S262" s="216">
        <v>0</v>
      </c>
      <c r="T262" s="217">
        <f>S262*H262</f>
        <v>0</v>
      </c>
      <c r="U262" s="40"/>
      <c r="V262" s="40"/>
      <c r="W262" s="40"/>
      <c r="X262" s="40"/>
      <c r="Y262" s="40"/>
      <c r="Z262" s="40"/>
      <c r="AA262" s="40"/>
      <c r="AB262" s="40"/>
      <c r="AC262" s="40"/>
      <c r="AD262" s="40"/>
      <c r="AE262" s="40"/>
      <c r="AR262" s="218" t="s">
        <v>82</v>
      </c>
      <c r="AT262" s="218" t="s">
        <v>121</v>
      </c>
      <c r="AU262" s="218" t="s">
        <v>80</v>
      </c>
      <c r="AY262" s="19" t="s">
        <v>124</v>
      </c>
      <c r="BE262" s="219">
        <f>IF(N262="základní",J262,0)</f>
        <v>0</v>
      </c>
      <c r="BF262" s="219">
        <f>IF(N262="snížená",J262,0)</f>
        <v>0</v>
      </c>
      <c r="BG262" s="219">
        <f>IF(N262="zákl. přenesená",J262,0)</f>
        <v>0</v>
      </c>
      <c r="BH262" s="219">
        <f>IF(N262="sníž. přenesená",J262,0)</f>
        <v>0</v>
      </c>
      <c r="BI262" s="219">
        <f>IF(N262="nulová",J262,0)</f>
        <v>0</v>
      </c>
      <c r="BJ262" s="19" t="s">
        <v>80</v>
      </c>
      <c r="BK262" s="219">
        <f>ROUND(I262*H262,2)</f>
        <v>0</v>
      </c>
      <c r="BL262" s="19" t="s">
        <v>80</v>
      </c>
      <c r="BM262" s="218" t="s">
        <v>429</v>
      </c>
    </row>
    <row r="263" s="2" customFormat="1">
      <c r="A263" s="40"/>
      <c r="B263" s="41"/>
      <c r="C263" s="42"/>
      <c r="D263" s="220" t="s">
        <v>134</v>
      </c>
      <c r="E263" s="42"/>
      <c r="F263" s="221" t="s">
        <v>430</v>
      </c>
      <c r="G263" s="42"/>
      <c r="H263" s="42"/>
      <c r="I263" s="222"/>
      <c r="J263" s="42"/>
      <c r="K263" s="42"/>
      <c r="L263" s="46"/>
      <c r="M263" s="223"/>
      <c r="N263" s="224"/>
      <c r="O263" s="86"/>
      <c r="P263" s="86"/>
      <c r="Q263" s="86"/>
      <c r="R263" s="86"/>
      <c r="S263" s="86"/>
      <c r="T263" s="87"/>
      <c r="U263" s="40"/>
      <c r="V263" s="40"/>
      <c r="W263" s="40"/>
      <c r="X263" s="40"/>
      <c r="Y263" s="40"/>
      <c r="Z263" s="40"/>
      <c r="AA263" s="40"/>
      <c r="AB263" s="40"/>
      <c r="AC263" s="40"/>
      <c r="AD263" s="40"/>
      <c r="AE263" s="40"/>
      <c r="AT263" s="19" t="s">
        <v>134</v>
      </c>
      <c r="AU263" s="19" t="s">
        <v>80</v>
      </c>
    </row>
    <row r="264" s="12" customFormat="1">
      <c r="A264" s="12"/>
      <c r="B264" s="225"/>
      <c r="C264" s="226"/>
      <c r="D264" s="220" t="s">
        <v>144</v>
      </c>
      <c r="E264" s="227" t="s">
        <v>19</v>
      </c>
      <c r="F264" s="228" t="s">
        <v>431</v>
      </c>
      <c r="G264" s="226"/>
      <c r="H264" s="227" t="s">
        <v>19</v>
      </c>
      <c r="I264" s="229"/>
      <c r="J264" s="226"/>
      <c r="K264" s="226"/>
      <c r="L264" s="230"/>
      <c r="M264" s="231"/>
      <c r="N264" s="232"/>
      <c r="O264" s="232"/>
      <c r="P264" s="232"/>
      <c r="Q264" s="232"/>
      <c r="R264" s="232"/>
      <c r="S264" s="232"/>
      <c r="T264" s="233"/>
      <c r="U264" s="12"/>
      <c r="V264" s="12"/>
      <c r="W264" s="12"/>
      <c r="X264" s="12"/>
      <c r="Y264" s="12"/>
      <c r="Z264" s="12"/>
      <c r="AA264" s="12"/>
      <c r="AB264" s="12"/>
      <c r="AC264" s="12"/>
      <c r="AD264" s="12"/>
      <c r="AE264" s="12"/>
      <c r="AT264" s="234" t="s">
        <v>144</v>
      </c>
      <c r="AU264" s="234" t="s">
        <v>80</v>
      </c>
      <c r="AV264" s="12" t="s">
        <v>80</v>
      </c>
      <c r="AW264" s="12" t="s">
        <v>35</v>
      </c>
      <c r="AX264" s="12" t="s">
        <v>74</v>
      </c>
      <c r="AY264" s="234" t="s">
        <v>124</v>
      </c>
    </row>
    <row r="265" s="13" customFormat="1">
      <c r="A265" s="13"/>
      <c r="B265" s="235"/>
      <c r="C265" s="236"/>
      <c r="D265" s="220" t="s">
        <v>144</v>
      </c>
      <c r="E265" s="237" t="s">
        <v>19</v>
      </c>
      <c r="F265" s="238" t="s">
        <v>127</v>
      </c>
      <c r="G265" s="236"/>
      <c r="H265" s="239">
        <v>4</v>
      </c>
      <c r="I265" s="240"/>
      <c r="J265" s="236"/>
      <c r="K265" s="236"/>
      <c r="L265" s="241"/>
      <c r="M265" s="242"/>
      <c r="N265" s="243"/>
      <c r="O265" s="243"/>
      <c r="P265" s="243"/>
      <c r="Q265" s="243"/>
      <c r="R265" s="243"/>
      <c r="S265" s="243"/>
      <c r="T265" s="244"/>
      <c r="U265" s="13"/>
      <c r="V265" s="13"/>
      <c r="W265" s="13"/>
      <c r="X265" s="13"/>
      <c r="Y265" s="13"/>
      <c r="Z265" s="13"/>
      <c r="AA265" s="13"/>
      <c r="AB265" s="13"/>
      <c r="AC265" s="13"/>
      <c r="AD265" s="13"/>
      <c r="AE265" s="13"/>
      <c r="AT265" s="245" t="s">
        <v>144</v>
      </c>
      <c r="AU265" s="245" t="s">
        <v>80</v>
      </c>
      <c r="AV265" s="13" t="s">
        <v>82</v>
      </c>
      <c r="AW265" s="13" t="s">
        <v>35</v>
      </c>
      <c r="AX265" s="13" t="s">
        <v>74</v>
      </c>
      <c r="AY265" s="245" t="s">
        <v>124</v>
      </c>
    </row>
    <row r="266" s="14" customFormat="1">
      <c r="A266" s="14"/>
      <c r="B266" s="246"/>
      <c r="C266" s="247"/>
      <c r="D266" s="220" t="s">
        <v>144</v>
      </c>
      <c r="E266" s="248" t="s">
        <v>19</v>
      </c>
      <c r="F266" s="249" t="s">
        <v>156</v>
      </c>
      <c r="G266" s="247"/>
      <c r="H266" s="250">
        <v>4</v>
      </c>
      <c r="I266" s="251"/>
      <c r="J266" s="247"/>
      <c r="K266" s="247"/>
      <c r="L266" s="252"/>
      <c r="M266" s="253"/>
      <c r="N266" s="254"/>
      <c r="O266" s="254"/>
      <c r="P266" s="254"/>
      <c r="Q266" s="254"/>
      <c r="R266" s="254"/>
      <c r="S266" s="254"/>
      <c r="T266" s="255"/>
      <c r="U266" s="14"/>
      <c r="V266" s="14"/>
      <c r="W266" s="14"/>
      <c r="X266" s="14"/>
      <c r="Y266" s="14"/>
      <c r="Z266" s="14"/>
      <c r="AA266" s="14"/>
      <c r="AB266" s="14"/>
      <c r="AC266" s="14"/>
      <c r="AD266" s="14"/>
      <c r="AE266" s="14"/>
      <c r="AT266" s="256" t="s">
        <v>144</v>
      </c>
      <c r="AU266" s="256" t="s">
        <v>80</v>
      </c>
      <c r="AV266" s="14" t="s">
        <v>127</v>
      </c>
      <c r="AW266" s="14" t="s">
        <v>35</v>
      </c>
      <c r="AX266" s="14" t="s">
        <v>80</v>
      </c>
      <c r="AY266" s="256" t="s">
        <v>124</v>
      </c>
    </row>
    <row r="267" s="2" customFormat="1" ht="21.75" customHeight="1">
      <c r="A267" s="40"/>
      <c r="B267" s="41"/>
      <c r="C267" s="207" t="s">
        <v>432</v>
      </c>
      <c r="D267" s="207" t="s">
        <v>128</v>
      </c>
      <c r="E267" s="208" t="s">
        <v>433</v>
      </c>
      <c r="F267" s="209" t="s">
        <v>434</v>
      </c>
      <c r="G267" s="210" t="s">
        <v>142</v>
      </c>
      <c r="H267" s="211">
        <v>4</v>
      </c>
      <c r="I267" s="212"/>
      <c r="J267" s="213">
        <f>ROUND(I267*H267,2)</f>
        <v>0</v>
      </c>
      <c r="K267" s="209" t="s">
        <v>132</v>
      </c>
      <c r="L267" s="46"/>
      <c r="M267" s="214" t="s">
        <v>19</v>
      </c>
      <c r="N267" s="215" t="s">
        <v>45</v>
      </c>
      <c r="O267" s="86"/>
      <c r="P267" s="216">
        <f>O267*H267</f>
        <v>0</v>
      </c>
      <c r="Q267" s="216">
        <v>0</v>
      </c>
      <c r="R267" s="216">
        <f>Q267*H267</f>
        <v>0</v>
      </c>
      <c r="S267" s="216">
        <v>0</v>
      </c>
      <c r="T267" s="217">
        <f>S267*H267</f>
        <v>0</v>
      </c>
      <c r="U267" s="40"/>
      <c r="V267" s="40"/>
      <c r="W267" s="40"/>
      <c r="X267" s="40"/>
      <c r="Y267" s="40"/>
      <c r="Z267" s="40"/>
      <c r="AA267" s="40"/>
      <c r="AB267" s="40"/>
      <c r="AC267" s="40"/>
      <c r="AD267" s="40"/>
      <c r="AE267" s="40"/>
      <c r="AR267" s="218" t="s">
        <v>80</v>
      </c>
      <c r="AT267" s="218" t="s">
        <v>128</v>
      </c>
      <c r="AU267" s="218" t="s">
        <v>80</v>
      </c>
      <c r="AY267" s="19" t="s">
        <v>124</v>
      </c>
      <c r="BE267" s="219">
        <f>IF(N267="základní",J267,0)</f>
        <v>0</v>
      </c>
      <c r="BF267" s="219">
        <f>IF(N267="snížená",J267,0)</f>
        <v>0</v>
      </c>
      <c r="BG267" s="219">
        <f>IF(N267="zákl. přenesená",J267,0)</f>
        <v>0</v>
      </c>
      <c r="BH267" s="219">
        <f>IF(N267="sníž. přenesená",J267,0)</f>
        <v>0</v>
      </c>
      <c r="BI267" s="219">
        <f>IF(N267="nulová",J267,0)</f>
        <v>0</v>
      </c>
      <c r="BJ267" s="19" t="s">
        <v>80</v>
      </c>
      <c r="BK267" s="219">
        <f>ROUND(I267*H267,2)</f>
        <v>0</v>
      </c>
      <c r="BL267" s="19" t="s">
        <v>80</v>
      </c>
      <c r="BM267" s="218" t="s">
        <v>435</v>
      </c>
    </row>
    <row r="268" s="2" customFormat="1" ht="44.25" customHeight="1">
      <c r="A268" s="40"/>
      <c r="B268" s="41"/>
      <c r="C268" s="207" t="s">
        <v>436</v>
      </c>
      <c r="D268" s="207" t="s">
        <v>128</v>
      </c>
      <c r="E268" s="208" t="s">
        <v>437</v>
      </c>
      <c r="F268" s="209" t="s">
        <v>438</v>
      </c>
      <c r="G268" s="210" t="s">
        <v>131</v>
      </c>
      <c r="H268" s="211">
        <v>101</v>
      </c>
      <c r="I268" s="212"/>
      <c r="J268" s="213">
        <f>ROUND(I268*H268,2)</f>
        <v>0</v>
      </c>
      <c r="K268" s="209" t="s">
        <v>132</v>
      </c>
      <c r="L268" s="46"/>
      <c r="M268" s="214" t="s">
        <v>19</v>
      </c>
      <c r="N268" s="215" t="s">
        <v>45</v>
      </c>
      <c r="O268" s="86"/>
      <c r="P268" s="216">
        <f>O268*H268</f>
        <v>0</v>
      </c>
      <c r="Q268" s="216">
        <v>0</v>
      </c>
      <c r="R268" s="216">
        <f>Q268*H268</f>
        <v>0</v>
      </c>
      <c r="S268" s="216">
        <v>0</v>
      </c>
      <c r="T268" s="217">
        <f>S268*H268</f>
        <v>0</v>
      </c>
      <c r="U268" s="40"/>
      <c r="V268" s="40"/>
      <c r="W268" s="40"/>
      <c r="X268" s="40"/>
      <c r="Y268" s="40"/>
      <c r="Z268" s="40"/>
      <c r="AA268" s="40"/>
      <c r="AB268" s="40"/>
      <c r="AC268" s="40"/>
      <c r="AD268" s="40"/>
      <c r="AE268" s="40"/>
      <c r="AR268" s="218" t="s">
        <v>80</v>
      </c>
      <c r="AT268" s="218" t="s">
        <v>128</v>
      </c>
      <c r="AU268" s="218" t="s">
        <v>80</v>
      </c>
      <c r="AY268" s="19" t="s">
        <v>124</v>
      </c>
      <c r="BE268" s="219">
        <f>IF(N268="základní",J268,0)</f>
        <v>0</v>
      </c>
      <c r="BF268" s="219">
        <f>IF(N268="snížená",J268,0)</f>
        <v>0</v>
      </c>
      <c r="BG268" s="219">
        <f>IF(N268="zákl. přenesená",J268,0)</f>
        <v>0</v>
      </c>
      <c r="BH268" s="219">
        <f>IF(N268="sníž. přenesená",J268,0)</f>
        <v>0</v>
      </c>
      <c r="BI268" s="219">
        <f>IF(N268="nulová",J268,0)</f>
        <v>0</v>
      </c>
      <c r="BJ268" s="19" t="s">
        <v>80</v>
      </c>
      <c r="BK268" s="219">
        <f>ROUND(I268*H268,2)</f>
        <v>0</v>
      </c>
      <c r="BL268" s="19" t="s">
        <v>80</v>
      </c>
      <c r="BM268" s="218" t="s">
        <v>439</v>
      </c>
    </row>
    <row r="269" s="12" customFormat="1">
      <c r="A269" s="12"/>
      <c r="B269" s="225"/>
      <c r="C269" s="226"/>
      <c r="D269" s="220" t="s">
        <v>144</v>
      </c>
      <c r="E269" s="227" t="s">
        <v>19</v>
      </c>
      <c r="F269" s="228" t="s">
        <v>440</v>
      </c>
      <c r="G269" s="226"/>
      <c r="H269" s="227" t="s">
        <v>19</v>
      </c>
      <c r="I269" s="229"/>
      <c r="J269" s="226"/>
      <c r="K269" s="226"/>
      <c r="L269" s="230"/>
      <c r="M269" s="231"/>
      <c r="N269" s="232"/>
      <c r="O269" s="232"/>
      <c r="P269" s="232"/>
      <c r="Q269" s="232"/>
      <c r="R269" s="232"/>
      <c r="S269" s="232"/>
      <c r="T269" s="233"/>
      <c r="U269" s="12"/>
      <c r="V269" s="12"/>
      <c r="W269" s="12"/>
      <c r="X269" s="12"/>
      <c r="Y269" s="12"/>
      <c r="Z269" s="12"/>
      <c r="AA269" s="12"/>
      <c r="AB269" s="12"/>
      <c r="AC269" s="12"/>
      <c r="AD269" s="12"/>
      <c r="AE269" s="12"/>
      <c r="AT269" s="234" t="s">
        <v>144</v>
      </c>
      <c r="AU269" s="234" t="s">
        <v>80</v>
      </c>
      <c r="AV269" s="12" t="s">
        <v>80</v>
      </c>
      <c r="AW269" s="12" t="s">
        <v>35</v>
      </c>
      <c r="AX269" s="12" t="s">
        <v>74</v>
      </c>
      <c r="AY269" s="234" t="s">
        <v>124</v>
      </c>
    </row>
    <row r="270" s="13" customFormat="1">
      <c r="A270" s="13"/>
      <c r="B270" s="235"/>
      <c r="C270" s="236"/>
      <c r="D270" s="220" t="s">
        <v>144</v>
      </c>
      <c r="E270" s="237" t="s">
        <v>19</v>
      </c>
      <c r="F270" s="238" t="s">
        <v>384</v>
      </c>
      <c r="G270" s="236"/>
      <c r="H270" s="239">
        <v>50</v>
      </c>
      <c r="I270" s="240"/>
      <c r="J270" s="236"/>
      <c r="K270" s="236"/>
      <c r="L270" s="241"/>
      <c r="M270" s="242"/>
      <c r="N270" s="243"/>
      <c r="O270" s="243"/>
      <c r="P270" s="243"/>
      <c r="Q270" s="243"/>
      <c r="R270" s="243"/>
      <c r="S270" s="243"/>
      <c r="T270" s="244"/>
      <c r="U270" s="13"/>
      <c r="V270" s="13"/>
      <c r="W270" s="13"/>
      <c r="X270" s="13"/>
      <c r="Y270" s="13"/>
      <c r="Z270" s="13"/>
      <c r="AA270" s="13"/>
      <c r="AB270" s="13"/>
      <c r="AC270" s="13"/>
      <c r="AD270" s="13"/>
      <c r="AE270" s="13"/>
      <c r="AT270" s="245" t="s">
        <v>144</v>
      </c>
      <c r="AU270" s="245" t="s">
        <v>80</v>
      </c>
      <c r="AV270" s="13" t="s">
        <v>82</v>
      </c>
      <c r="AW270" s="13" t="s">
        <v>35</v>
      </c>
      <c r="AX270" s="13" t="s">
        <v>74</v>
      </c>
      <c r="AY270" s="245" t="s">
        <v>124</v>
      </c>
    </row>
    <row r="271" s="12" customFormat="1">
      <c r="A271" s="12"/>
      <c r="B271" s="225"/>
      <c r="C271" s="226"/>
      <c r="D271" s="220" t="s">
        <v>144</v>
      </c>
      <c r="E271" s="227" t="s">
        <v>19</v>
      </c>
      <c r="F271" s="228" t="s">
        <v>441</v>
      </c>
      <c r="G271" s="226"/>
      <c r="H271" s="227" t="s">
        <v>19</v>
      </c>
      <c r="I271" s="229"/>
      <c r="J271" s="226"/>
      <c r="K271" s="226"/>
      <c r="L271" s="230"/>
      <c r="M271" s="231"/>
      <c r="N271" s="232"/>
      <c r="O271" s="232"/>
      <c r="P271" s="232"/>
      <c r="Q271" s="232"/>
      <c r="R271" s="232"/>
      <c r="S271" s="232"/>
      <c r="T271" s="233"/>
      <c r="U271" s="12"/>
      <c r="V271" s="12"/>
      <c r="W271" s="12"/>
      <c r="X271" s="12"/>
      <c r="Y271" s="12"/>
      <c r="Z271" s="12"/>
      <c r="AA271" s="12"/>
      <c r="AB271" s="12"/>
      <c r="AC271" s="12"/>
      <c r="AD271" s="12"/>
      <c r="AE271" s="12"/>
      <c r="AT271" s="234" t="s">
        <v>144</v>
      </c>
      <c r="AU271" s="234" t="s">
        <v>80</v>
      </c>
      <c r="AV271" s="12" t="s">
        <v>80</v>
      </c>
      <c r="AW271" s="12" t="s">
        <v>35</v>
      </c>
      <c r="AX271" s="12" t="s">
        <v>74</v>
      </c>
      <c r="AY271" s="234" t="s">
        <v>124</v>
      </c>
    </row>
    <row r="272" s="13" customFormat="1">
      <c r="A272" s="13"/>
      <c r="B272" s="235"/>
      <c r="C272" s="236"/>
      <c r="D272" s="220" t="s">
        <v>144</v>
      </c>
      <c r="E272" s="237" t="s">
        <v>19</v>
      </c>
      <c r="F272" s="238" t="s">
        <v>166</v>
      </c>
      <c r="G272" s="236"/>
      <c r="H272" s="239">
        <v>6</v>
      </c>
      <c r="I272" s="240"/>
      <c r="J272" s="236"/>
      <c r="K272" s="236"/>
      <c r="L272" s="241"/>
      <c r="M272" s="242"/>
      <c r="N272" s="243"/>
      <c r="O272" s="243"/>
      <c r="P272" s="243"/>
      <c r="Q272" s="243"/>
      <c r="R272" s="243"/>
      <c r="S272" s="243"/>
      <c r="T272" s="244"/>
      <c r="U272" s="13"/>
      <c r="V272" s="13"/>
      <c r="W272" s="13"/>
      <c r="X272" s="13"/>
      <c r="Y272" s="13"/>
      <c r="Z272" s="13"/>
      <c r="AA272" s="13"/>
      <c r="AB272" s="13"/>
      <c r="AC272" s="13"/>
      <c r="AD272" s="13"/>
      <c r="AE272" s="13"/>
      <c r="AT272" s="245" t="s">
        <v>144</v>
      </c>
      <c r="AU272" s="245" t="s">
        <v>80</v>
      </c>
      <c r="AV272" s="13" t="s">
        <v>82</v>
      </c>
      <c r="AW272" s="13" t="s">
        <v>35</v>
      </c>
      <c r="AX272" s="13" t="s">
        <v>74</v>
      </c>
      <c r="AY272" s="245" t="s">
        <v>124</v>
      </c>
    </row>
    <row r="273" s="12" customFormat="1">
      <c r="A273" s="12"/>
      <c r="B273" s="225"/>
      <c r="C273" s="226"/>
      <c r="D273" s="220" t="s">
        <v>144</v>
      </c>
      <c r="E273" s="227" t="s">
        <v>19</v>
      </c>
      <c r="F273" s="228" t="s">
        <v>442</v>
      </c>
      <c r="G273" s="226"/>
      <c r="H273" s="227" t="s">
        <v>19</v>
      </c>
      <c r="I273" s="229"/>
      <c r="J273" s="226"/>
      <c r="K273" s="226"/>
      <c r="L273" s="230"/>
      <c r="M273" s="231"/>
      <c r="N273" s="232"/>
      <c r="O273" s="232"/>
      <c r="P273" s="232"/>
      <c r="Q273" s="232"/>
      <c r="R273" s="232"/>
      <c r="S273" s="232"/>
      <c r="T273" s="233"/>
      <c r="U273" s="12"/>
      <c r="V273" s="12"/>
      <c r="W273" s="12"/>
      <c r="X273" s="12"/>
      <c r="Y273" s="12"/>
      <c r="Z273" s="12"/>
      <c r="AA273" s="12"/>
      <c r="AB273" s="12"/>
      <c r="AC273" s="12"/>
      <c r="AD273" s="12"/>
      <c r="AE273" s="12"/>
      <c r="AT273" s="234" t="s">
        <v>144</v>
      </c>
      <c r="AU273" s="234" t="s">
        <v>80</v>
      </c>
      <c r="AV273" s="12" t="s">
        <v>80</v>
      </c>
      <c r="AW273" s="12" t="s">
        <v>35</v>
      </c>
      <c r="AX273" s="12" t="s">
        <v>74</v>
      </c>
      <c r="AY273" s="234" t="s">
        <v>124</v>
      </c>
    </row>
    <row r="274" s="13" customFormat="1">
      <c r="A274" s="13"/>
      <c r="B274" s="235"/>
      <c r="C274" s="236"/>
      <c r="D274" s="220" t="s">
        <v>144</v>
      </c>
      <c r="E274" s="237" t="s">
        <v>19</v>
      </c>
      <c r="F274" s="238" t="s">
        <v>161</v>
      </c>
      <c r="G274" s="236"/>
      <c r="H274" s="239">
        <v>5</v>
      </c>
      <c r="I274" s="240"/>
      <c r="J274" s="236"/>
      <c r="K274" s="236"/>
      <c r="L274" s="241"/>
      <c r="M274" s="242"/>
      <c r="N274" s="243"/>
      <c r="O274" s="243"/>
      <c r="P274" s="243"/>
      <c r="Q274" s="243"/>
      <c r="R274" s="243"/>
      <c r="S274" s="243"/>
      <c r="T274" s="244"/>
      <c r="U274" s="13"/>
      <c r="V274" s="13"/>
      <c r="W274" s="13"/>
      <c r="X274" s="13"/>
      <c r="Y274" s="13"/>
      <c r="Z274" s="13"/>
      <c r="AA274" s="13"/>
      <c r="AB274" s="13"/>
      <c r="AC274" s="13"/>
      <c r="AD274" s="13"/>
      <c r="AE274" s="13"/>
      <c r="AT274" s="245" t="s">
        <v>144</v>
      </c>
      <c r="AU274" s="245" t="s">
        <v>80</v>
      </c>
      <c r="AV274" s="13" t="s">
        <v>82</v>
      </c>
      <c r="AW274" s="13" t="s">
        <v>35</v>
      </c>
      <c r="AX274" s="13" t="s">
        <v>74</v>
      </c>
      <c r="AY274" s="245" t="s">
        <v>124</v>
      </c>
    </row>
    <row r="275" s="12" customFormat="1">
      <c r="A275" s="12"/>
      <c r="B275" s="225"/>
      <c r="C275" s="226"/>
      <c r="D275" s="220" t="s">
        <v>144</v>
      </c>
      <c r="E275" s="227" t="s">
        <v>19</v>
      </c>
      <c r="F275" s="228" t="s">
        <v>443</v>
      </c>
      <c r="G275" s="226"/>
      <c r="H275" s="227" t="s">
        <v>19</v>
      </c>
      <c r="I275" s="229"/>
      <c r="J275" s="226"/>
      <c r="K275" s="226"/>
      <c r="L275" s="230"/>
      <c r="M275" s="231"/>
      <c r="N275" s="232"/>
      <c r="O275" s="232"/>
      <c r="P275" s="232"/>
      <c r="Q275" s="232"/>
      <c r="R275" s="232"/>
      <c r="S275" s="232"/>
      <c r="T275" s="233"/>
      <c r="U275" s="12"/>
      <c r="V275" s="12"/>
      <c r="W275" s="12"/>
      <c r="X275" s="12"/>
      <c r="Y275" s="12"/>
      <c r="Z275" s="12"/>
      <c r="AA275" s="12"/>
      <c r="AB275" s="12"/>
      <c r="AC275" s="12"/>
      <c r="AD275" s="12"/>
      <c r="AE275" s="12"/>
      <c r="AT275" s="234" t="s">
        <v>144</v>
      </c>
      <c r="AU275" s="234" t="s">
        <v>80</v>
      </c>
      <c r="AV275" s="12" t="s">
        <v>80</v>
      </c>
      <c r="AW275" s="12" t="s">
        <v>35</v>
      </c>
      <c r="AX275" s="12" t="s">
        <v>74</v>
      </c>
      <c r="AY275" s="234" t="s">
        <v>124</v>
      </c>
    </row>
    <row r="276" s="13" customFormat="1">
      <c r="A276" s="13"/>
      <c r="B276" s="235"/>
      <c r="C276" s="236"/>
      <c r="D276" s="220" t="s">
        <v>144</v>
      </c>
      <c r="E276" s="237" t="s">
        <v>19</v>
      </c>
      <c r="F276" s="238" t="s">
        <v>238</v>
      </c>
      <c r="G276" s="236"/>
      <c r="H276" s="239">
        <v>20</v>
      </c>
      <c r="I276" s="240"/>
      <c r="J276" s="236"/>
      <c r="K276" s="236"/>
      <c r="L276" s="241"/>
      <c r="M276" s="242"/>
      <c r="N276" s="243"/>
      <c r="O276" s="243"/>
      <c r="P276" s="243"/>
      <c r="Q276" s="243"/>
      <c r="R276" s="243"/>
      <c r="S276" s="243"/>
      <c r="T276" s="244"/>
      <c r="U276" s="13"/>
      <c r="V276" s="13"/>
      <c r="W276" s="13"/>
      <c r="X276" s="13"/>
      <c r="Y276" s="13"/>
      <c r="Z276" s="13"/>
      <c r="AA276" s="13"/>
      <c r="AB276" s="13"/>
      <c r="AC276" s="13"/>
      <c r="AD276" s="13"/>
      <c r="AE276" s="13"/>
      <c r="AT276" s="245" t="s">
        <v>144</v>
      </c>
      <c r="AU276" s="245" t="s">
        <v>80</v>
      </c>
      <c r="AV276" s="13" t="s">
        <v>82</v>
      </c>
      <c r="AW276" s="13" t="s">
        <v>35</v>
      </c>
      <c r="AX276" s="13" t="s">
        <v>74</v>
      </c>
      <c r="AY276" s="245" t="s">
        <v>124</v>
      </c>
    </row>
    <row r="277" s="12" customFormat="1">
      <c r="A277" s="12"/>
      <c r="B277" s="225"/>
      <c r="C277" s="226"/>
      <c r="D277" s="220" t="s">
        <v>144</v>
      </c>
      <c r="E277" s="227" t="s">
        <v>19</v>
      </c>
      <c r="F277" s="228" t="s">
        <v>444</v>
      </c>
      <c r="G277" s="226"/>
      <c r="H277" s="227" t="s">
        <v>19</v>
      </c>
      <c r="I277" s="229"/>
      <c r="J277" s="226"/>
      <c r="K277" s="226"/>
      <c r="L277" s="230"/>
      <c r="M277" s="231"/>
      <c r="N277" s="232"/>
      <c r="O277" s="232"/>
      <c r="P277" s="232"/>
      <c r="Q277" s="232"/>
      <c r="R277" s="232"/>
      <c r="S277" s="232"/>
      <c r="T277" s="233"/>
      <c r="U277" s="12"/>
      <c r="V277" s="12"/>
      <c r="W277" s="12"/>
      <c r="X277" s="12"/>
      <c r="Y277" s="12"/>
      <c r="Z277" s="12"/>
      <c r="AA277" s="12"/>
      <c r="AB277" s="12"/>
      <c r="AC277" s="12"/>
      <c r="AD277" s="12"/>
      <c r="AE277" s="12"/>
      <c r="AT277" s="234" t="s">
        <v>144</v>
      </c>
      <c r="AU277" s="234" t="s">
        <v>80</v>
      </c>
      <c r="AV277" s="12" t="s">
        <v>80</v>
      </c>
      <c r="AW277" s="12" t="s">
        <v>35</v>
      </c>
      <c r="AX277" s="12" t="s">
        <v>74</v>
      </c>
      <c r="AY277" s="234" t="s">
        <v>124</v>
      </c>
    </row>
    <row r="278" s="13" customFormat="1">
      <c r="A278" s="13"/>
      <c r="B278" s="235"/>
      <c r="C278" s="236"/>
      <c r="D278" s="220" t="s">
        <v>144</v>
      </c>
      <c r="E278" s="237" t="s">
        <v>19</v>
      </c>
      <c r="F278" s="238" t="s">
        <v>82</v>
      </c>
      <c r="G278" s="236"/>
      <c r="H278" s="239">
        <v>2</v>
      </c>
      <c r="I278" s="240"/>
      <c r="J278" s="236"/>
      <c r="K278" s="236"/>
      <c r="L278" s="241"/>
      <c r="M278" s="242"/>
      <c r="N278" s="243"/>
      <c r="O278" s="243"/>
      <c r="P278" s="243"/>
      <c r="Q278" s="243"/>
      <c r="R278" s="243"/>
      <c r="S278" s="243"/>
      <c r="T278" s="244"/>
      <c r="U278" s="13"/>
      <c r="V278" s="13"/>
      <c r="W278" s="13"/>
      <c r="X278" s="13"/>
      <c r="Y278" s="13"/>
      <c r="Z278" s="13"/>
      <c r="AA278" s="13"/>
      <c r="AB278" s="13"/>
      <c r="AC278" s="13"/>
      <c r="AD278" s="13"/>
      <c r="AE278" s="13"/>
      <c r="AT278" s="245" t="s">
        <v>144</v>
      </c>
      <c r="AU278" s="245" t="s">
        <v>80</v>
      </c>
      <c r="AV278" s="13" t="s">
        <v>82</v>
      </c>
      <c r="AW278" s="13" t="s">
        <v>35</v>
      </c>
      <c r="AX278" s="13" t="s">
        <v>74</v>
      </c>
      <c r="AY278" s="245" t="s">
        <v>124</v>
      </c>
    </row>
    <row r="279" s="12" customFormat="1">
      <c r="A279" s="12"/>
      <c r="B279" s="225"/>
      <c r="C279" s="226"/>
      <c r="D279" s="220" t="s">
        <v>144</v>
      </c>
      <c r="E279" s="227" t="s">
        <v>19</v>
      </c>
      <c r="F279" s="228" t="s">
        <v>445</v>
      </c>
      <c r="G279" s="226"/>
      <c r="H279" s="227" t="s">
        <v>19</v>
      </c>
      <c r="I279" s="229"/>
      <c r="J279" s="226"/>
      <c r="K279" s="226"/>
      <c r="L279" s="230"/>
      <c r="M279" s="231"/>
      <c r="N279" s="232"/>
      <c r="O279" s="232"/>
      <c r="P279" s="232"/>
      <c r="Q279" s="232"/>
      <c r="R279" s="232"/>
      <c r="S279" s="232"/>
      <c r="T279" s="233"/>
      <c r="U279" s="12"/>
      <c r="V279" s="12"/>
      <c r="W279" s="12"/>
      <c r="X279" s="12"/>
      <c r="Y279" s="12"/>
      <c r="Z279" s="12"/>
      <c r="AA279" s="12"/>
      <c r="AB279" s="12"/>
      <c r="AC279" s="12"/>
      <c r="AD279" s="12"/>
      <c r="AE279" s="12"/>
      <c r="AT279" s="234" t="s">
        <v>144</v>
      </c>
      <c r="AU279" s="234" t="s">
        <v>80</v>
      </c>
      <c r="AV279" s="12" t="s">
        <v>80</v>
      </c>
      <c r="AW279" s="12" t="s">
        <v>35</v>
      </c>
      <c r="AX279" s="12" t="s">
        <v>74</v>
      </c>
      <c r="AY279" s="234" t="s">
        <v>124</v>
      </c>
    </row>
    <row r="280" s="13" customFormat="1">
      <c r="A280" s="13"/>
      <c r="B280" s="235"/>
      <c r="C280" s="236"/>
      <c r="D280" s="220" t="s">
        <v>144</v>
      </c>
      <c r="E280" s="237" t="s">
        <v>19</v>
      </c>
      <c r="F280" s="238" t="s">
        <v>228</v>
      </c>
      <c r="G280" s="236"/>
      <c r="H280" s="239">
        <v>18</v>
      </c>
      <c r="I280" s="240"/>
      <c r="J280" s="236"/>
      <c r="K280" s="236"/>
      <c r="L280" s="241"/>
      <c r="M280" s="242"/>
      <c r="N280" s="243"/>
      <c r="O280" s="243"/>
      <c r="P280" s="243"/>
      <c r="Q280" s="243"/>
      <c r="R280" s="243"/>
      <c r="S280" s="243"/>
      <c r="T280" s="244"/>
      <c r="U280" s="13"/>
      <c r="V280" s="13"/>
      <c r="W280" s="13"/>
      <c r="X280" s="13"/>
      <c r="Y280" s="13"/>
      <c r="Z280" s="13"/>
      <c r="AA280" s="13"/>
      <c r="AB280" s="13"/>
      <c r="AC280" s="13"/>
      <c r="AD280" s="13"/>
      <c r="AE280" s="13"/>
      <c r="AT280" s="245" t="s">
        <v>144</v>
      </c>
      <c r="AU280" s="245" t="s">
        <v>80</v>
      </c>
      <c r="AV280" s="13" t="s">
        <v>82</v>
      </c>
      <c r="AW280" s="13" t="s">
        <v>35</v>
      </c>
      <c r="AX280" s="13" t="s">
        <v>74</v>
      </c>
      <c r="AY280" s="245" t="s">
        <v>124</v>
      </c>
    </row>
    <row r="281" s="14" customFormat="1">
      <c r="A281" s="14"/>
      <c r="B281" s="246"/>
      <c r="C281" s="247"/>
      <c r="D281" s="220" t="s">
        <v>144</v>
      </c>
      <c r="E281" s="248" t="s">
        <v>19</v>
      </c>
      <c r="F281" s="249" t="s">
        <v>156</v>
      </c>
      <c r="G281" s="247"/>
      <c r="H281" s="250">
        <v>101</v>
      </c>
      <c r="I281" s="251"/>
      <c r="J281" s="247"/>
      <c r="K281" s="247"/>
      <c r="L281" s="252"/>
      <c r="M281" s="253"/>
      <c r="N281" s="254"/>
      <c r="O281" s="254"/>
      <c r="P281" s="254"/>
      <c r="Q281" s="254"/>
      <c r="R281" s="254"/>
      <c r="S281" s="254"/>
      <c r="T281" s="255"/>
      <c r="U281" s="14"/>
      <c r="V281" s="14"/>
      <c r="W281" s="14"/>
      <c r="X281" s="14"/>
      <c r="Y281" s="14"/>
      <c r="Z281" s="14"/>
      <c r="AA281" s="14"/>
      <c r="AB281" s="14"/>
      <c r="AC281" s="14"/>
      <c r="AD281" s="14"/>
      <c r="AE281" s="14"/>
      <c r="AT281" s="256" t="s">
        <v>144</v>
      </c>
      <c r="AU281" s="256" t="s">
        <v>80</v>
      </c>
      <c r="AV281" s="14" t="s">
        <v>127</v>
      </c>
      <c r="AW281" s="14" t="s">
        <v>35</v>
      </c>
      <c r="AX281" s="14" t="s">
        <v>80</v>
      </c>
      <c r="AY281" s="256" t="s">
        <v>124</v>
      </c>
    </row>
    <row r="282" s="2" customFormat="1" ht="21.75" customHeight="1">
      <c r="A282" s="40"/>
      <c r="B282" s="41"/>
      <c r="C282" s="257" t="s">
        <v>446</v>
      </c>
      <c r="D282" s="257" t="s">
        <v>121</v>
      </c>
      <c r="E282" s="258" t="s">
        <v>447</v>
      </c>
      <c r="F282" s="259" t="s">
        <v>448</v>
      </c>
      <c r="G282" s="260" t="s">
        <v>142</v>
      </c>
      <c r="H282" s="261">
        <v>297</v>
      </c>
      <c r="I282" s="262"/>
      <c r="J282" s="263">
        <f>ROUND(I282*H282,2)</f>
        <v>0</v>
      </c>
      <c r="K282" s="259" t="s">
        <v>132</v>
      </c>
      <c r="L282" s="264"/>
      <c r="M282" s="265" t="s">
        <v>19</v>
      </c>
      <c r="N282" s="266" t="s">
        <v>45</v>
      </c>
      <c r="O282" s="86"/>
      <c r="P282" s="216">
        <f>O282*H282</f>
        <v>0</v>
      </c>
      <c r="Q282" s="216">
        <v>0</v>
      </c>
      <c r="R282" s="216">
        <f>Q282*H282</f>
        <v>0</v>
      </c>
      <c r="S282" s="216">
        <v>0</v>
      </c>
      <c r="T282" s="217">
        <f>S282*H282</f>
        <v>0</v>
      </c>
      <c r="U282" s="40"/>
      <c r="V282" s="40"/>
      <c r="W282" s="40"/>
      <c r="X282" s="40"/>
      <c r="Y282" s="40"/>
      <c r="Z282" s="40"/>
      <c r="AA282" s="40"/>
      <c r="AB282" s="40"/>
      <c r="AC282" s="40"/>
      <c r="AD282" s="40"/>
      <c r="AE282" s="40"/>
      <c r="AR282" s="218" t="s">
        <v>175</v>
      </c>
      <c r="AT282" s="218" t="s">
        <v>121</v>
      </c>
      <c r="AU282" s="218" t="s">
        <v>80</v>
      </c>
      <c r="AY282" s="19" t="s">
        <v>124</v>
      </c>
      <c r="BE282" s="219">
        <f>IF(N282="základní",J282,0)</f>
        <v>0</v>
      </c>
      <c r="BF282" s="219">
        <f>IF(N282="snížená",J282,0)</f>
        <v>0</v>
      </c>
      <c r="BG282" s="219">
        <f>IF(N282="zákl. přenesená",J282,0)</f>
        <v>0</v>
      </c>
      <c r="BH282" s="219">
        <f>IF(N282="sníž. přenesená",J282,0)</f>
        <v>0</v>
      </c>
      <c r="BI282" s="219">
        <f>IF(N282="nulová",J282,0)</f>
        <v>0</v>
      </c>
      <c r="BJ282" s="19" t="s">
        <v>80</v>
      </c>
      <c r="BK282" s="219">
        <f>ROUND(I282*H282,2)</f>
        <v>0</v>
      </c>
      <c r="BL282" s="19" t="s">
        <v>175</v>
      </c>
      <c r="BM282" s="218" t="s">
        <v>449</v>
      </c>
    </row>
    <row r="283" s="2" customFormat="1">
      <c r="A283" s="40"/>
      <c r="B283" s="41"/>
      <c r="C283" s="42"/>
      <c r="D283" s="220" t="s">
        <v>134</v>
      </c>
      <c r="E283" s="42"/>
      <c r="F283" s="221" t="s">
        <v>450</v>
      </c>
      <c r="G283" s="42"/>
      <c r="H283" s="42"/>
      <c r="I283" s="222"/>
      <c r="J283" s="42"/>
      <c r="K283" s="42"/>
      <c r="L283" s="46"/>
      <c r="M283" s="223"/>
      <c r="N283" s="224"/>
      <c r="O283" s="86"/>
      <c r="P283" s="86"/>
      <c r="Q283" s="86"/>
      <c r="R283" s="86"/>
      <c r="S283" s="86"/>
      <c r="T283" s="87"/>
      <c r="U283" s="40"/>
      <c r="V283" s="40"/>
      <c r="W283" s="40"/>
      <c r="X283" s="40"/>
      <c r="Y283" s="40"/>
      <c r="Z283" s="40"/>
      <c r="AA283" s="40"/>
      <c r="AB283" s="40"/>
      <c r="AC283" s="40"/>
      <c r="AD283" s="40"/>
      <c r="AE283" s="40"/>
      <c r="AT283" s="19" t="s">
        <v>134</v>
      </c>
      <c r="AU283" s="19" t="s">
        <v>80</v>
      </c>
    </row>
    <row r="284" s="12" customFormat="1">
      <c r="A284" s="12"/>
      <c r="B284" s="225"/>
      <c r="C284" s="226"/>
      <c r="D284" s="220" t="s">
        <v>144</v>
      </c>
      <c r="E284" s="227" t="s">
        <v>19</v>
      </c>
      <c r="F284" s="228" t="s">
        <v>451</v>
      </c>
      <c r="G284" s="226"/>
      <c r="H284" s="227" t="s">
        <v>19</v>
      </c>
      <c r="I284" s="229"/>
      <c r="J284" s="226"/>
      <c r="K284" s="226"/>
      <c r="L284" s="230"/>
      <c r="M284" s="231"/>
      <c r="N284" s="232"/>
      <c r="O284" s="232"/>
      <c r="P284" s="232"/>
      <c r="Q284" s="232"/>
      <c r="R284" s="232"/>
      <c r="S284" s="232"/>
      <c r="T284" s="233"/>
      <c r="U284" s="12"/>
      <c r="V284" s="12"/>
      <c r="W284" s="12"/>
      <c r="X284" s="12"/>
      <c r="Y284" s="12"/>
      <c r="Z284" s="12"/>
      <c r="AA284" s="12"/>
      <c r="AB284" s="12"/>
      <c r="AC284" s="12"/>
      <c r="AD284" s="12"/>
      <c r="AE284" s="12"/>
      <c r="AT284" s="234" t="s">
        <v>144</v>
      </c>
      <c r="AU284" s="234" t="s">
        <v>80</v>
      </c>
      <c r="AV284" s="12" t="s">
        <v>80</v>
      </c>
      <c r="AW284" s="12" t="s">
        <v>35</v>
      </c>
      <c r="AX284" s="12" t="s">
        <v>74</v>
      </c>
      <c r="AY284" s="234" t="s">
        <v>124</v>
      </c>
    </row>
    <row r="285" s="13" customFormat="1">
      <c r="A285" s="13"/>
      <c r="B285" s="235"/>
      <c r="C285" s="236"/>
      <c r="D285" s="220" t="s">
        <v>144</v>
      </c>
      <c r="E285" s="237" t="s">
        <v>19</v>
      </c>
      <c r="F285" s="238" t="s">
        <v>348</v>
      </c>
      <c r="G285" s="236"/>
      <c r="H285" s="239">
        <v>100</v>
      </c>
      <c r="I285" s="240"/>
      <c r="J285" s="236"/>
      <c r="K285" s="236"/>
      <c r="L285" s="241"/>
      <c r="M285" s="242"/>
      <c r="N285" s="243"/>
      <c r="O285" s="243"/>
      <c r="P285" s="243"/>
      <c r="Q285" s="243"/>
      <c r="R285" s="243"/>
      <c r="S285" s="243"/>
      <c r="T285" s="244"/>
      <c r="U285" s="13"/>
      <c r="V285" s="13"/>
      <c r="W285" s="13"/>
      <c r="X285" s="13"/>
      <c r="Y285" s="13"/>
      <c r="Z285" s="13"/>
      <c r="AA285" s="13"/>
      <c r="AB285" s="13"/>
      <c r="AC285" s="13"/>
      <c r="AD285" s="13"/>
      <c r="AE285" s="13"/>
      <c r="AT285" s="245" t="s">
        <v>144</v>
      </c>
      <c r="AU285" s="245" t="s">
        <v>80</v>
      </c>
      <c r="AV285" s="13" t="s">
        <v>82</v>
      </c>
      <c r="AW285" s="13" t="s">
        <v>35</v>
      </c>
      <c r="AX285" s="13" t="s">
        <v>74</v>
      </c>
      <c r="AY285" s="245" t="s">
        <v>124</v>
      </c>
    </row>
    <row r="286" s="12" customFormat="1">
      <c r="A286" s="12"/>
      <c r="B286" s="225"/>
      <c r="C286" s="226"/>
      <c r="D286" s="220" t="s">
        <v>144</v>
      </c>
      <c r="E286" s="227" t="s">
        <v>19</v>
      </c>
      <c r="F286" s="228" t="s">
        <v>452</v>
      </c>
      <c r="G286" s="226"/>
      <c r="H286" s="227" t="s">
        <v>19</v>
      </c>
      <c r="I286" s="229"/>
      <c r="J286" s="226"/>
      <c r="K286" s="226"/>
      <c r="L286" s="230"/>
      <c r="M286" s="231"/>
      <c r="N286" s="232"/>
      <c r="O286" s="232"/>
      <c r="P286" s="232"/>
      <c r="Q286" s="232"/>
      <c r="R286" s="232"/>
      <c r="S286" s="232"/>
      <c r="T286" s="233"/>
      <c r="U286" s="12"/>
      <c r="V286" s="12"/>
      <c r="W286" s="12"/>
      <c r="X286" s="12"/>
      <c r="Y286" s="12"/>
      <c r="Z286" s="12"/>
      <c r="AA286" s="12"/>
      <c r="AB286" s="12"/>
      <c r="AC286" s="12"/>
      <c r="AD286" s="12"/>
      <c r="AE286" s="12"/>
      <c r="AT286" s="234" t="s">
        <v>144</v>
      </c>
      <c r="AU286" s="234" t="s">
        <v>80</v>
      </c>
      <c r="AV286" s="12" t="s">
        <v>80</v>
      </c>
      <c r="AW286" s="12" t="s">
        <v>35</v>
      </c>
      <c r="AX286" s="12" t="s">
        <v>74</v>
      </c>
      <c r="AY286" s="234" t="s">
        <v>124</v>
      </c>
    </row>
    <row r="287" s="13" customFormat="1">
      <c r="A287" s="13"/>
      <c r="B287" s="235"/>
      <c r="C287" s="236"/>
      <c r="D287" s="220" t="s">
        <v>144</v>
      </c>
      <c r="E287" s="237" t="s">
        <v>19</v>
      </c>
      <c r="F287" s="238" t="s">
        <v>453</v>
      </c>
      <c r="G287" s="236"/>
      <c r="H287" s="239">
        <v>101</v>
      </c>
      <c r="I287" s="240"/>
      <c r="J287" s="236"/>
      <c r="K287" s="236"/>
      <c r="L287" s="241"/>
      <c r="M287" s="242"/>
      <c r="N287" s="243"/>
      <c r="O287" s="243"/>
      <c r="P287" s="243"/>
      <c r="Q287" s="243"/>
      <c r="R287" s="243"/>
      <c r="S287" s="243"/>
      <c r="T287" s="244"/>
      <c r="U287" s="13"/>
      <c r="V287" s="13"/>
      <c r="W287" s="13"/>
      <c r="X287" s="13"/>
      <c r="Y287" s="13"/>
      <c r="Z287" s="13"/>
      <c r="AA287" s="13"/>
      <c r="AB287" s="13"/>
      <c r="AC287" s="13"/>
      <c r="AD287" s="13"/>
      <c r="AE287" s="13"/>
      <c r="AT287" s="245" t="s">
        <v>144</v>
      </c>
      <c r="AU287" s="245" t="s">
        <v>80</v>
      </c>
      <c r="AV287" s="13" t="s">
        <v>82</v>
      </c>
      <c r="AW287" s="13" t="s">
        <v>35</v>
      </c>
      <c r="AX287" s="13" t="s">
        <v>74</v>
      </c>
      <c r="AY287" s="245" t="s">
        <v>124</v>
      </c>
    </row>
    <row r="288" s="12" customFormat="1">
      <c r="A288" s="12"/>
      <c r="B288" s="225"/>
      <c r="C288" s="226"/>
      <c r="D288" s="220" t="s">
        <v>144</v>
      </c>
      <c r="E288" s="227" t="s">
        <v>19</v>
      </c>
      <c r="F288" s="228" t="s">
        <v>454</v>
      </c>
      <c r="G288" s="226"/>
      <c r="H288" s="227" t="s">
        <v>19</v>
      </c>
      <c r="I288" s="229"/>
      <c r="J288" s="226"/>
      <c r="K288" s="226"/>
      <c r="L288" s="230"/>
      <c r="M288" s="231"/>
      <c r="N288" s="232"/>
      <c r="O288" s="232"/>
      <c r="P288" s="232"/>
      <c r="Q288" s="232"/>
      <c r="R288" s="232"/>
      <c r="S288" s="232"/>
      <c r="T288" s="233"/>
      <c r="U288" s="12"/>
      <c r="V288" s="12"/>
      <c r="W288" s="12"/>
      <c r="X288" s="12"/>
      <c r="Y288" s="12"/>
      <c r="Z288" s="12"/>
      <c r="AA288" s="12"/>
      <c r="AB288" s="12"/>
      <c r="AC288" s="12"/>
      <c r="AD288" s="12"/>
      <c r="AE288" s="12"/>
      <c r="AT288" s="234" t="s">
        <v>144</v>
      </c>
      <c r="AU288" s="234" t="s">
        <v>80</v>
      </c>
      <c r="AV288" s="12" t="s">
        <v>80</v>
      </c>
      <c r="AW288" s="12" t="s">
        <v>35</v>
      </c>
      <c r="AX288" s="12" t="s">
        <v>74</v>
      </c>
      <c r="AY288" s="234" t="s">
        <v>124</v>
      </c>
    </row>
    <row r="289" s="13" customFormat="1">
      <c r="A289" s="13"/>
      <c r="B289" s="235"/>
      <c r="C289" s="236"/>
      <c r="D289" s="220" t="s">
        <v>144</v>
      </c>
      <c r="E289" s="237" t="s">
        <v>19</v>
      </c>
      <c r="F289" s="238" t="s">
        <v>455</v>
      </c>
      <c r="G289" s="236"/>
      <c r="H289" s="239">
        <v>96</v>
      </c>
      <c r="I289" s="240"/>
      <c r="J289" s="236"/>
      <c r="K289" s="236"/>
      <c r="L289" s="241"/>
      <c r="M289" s="242"/>
      <c r="N289" s="243"/>
      <c r="O289" s="243"/>
      <c r="P289" s="243"/>
      <c r="Q289" s="243"/>
      <c r="R289" s="243"/>
      <c r="S289" s="243"/>
      <c r="T289" s="244"/>
      <c r="U289" s="13"/>
      <c r="V289" s="13"/>
      <c r="W289" s="13"/>
      <c r="X289" s="13"/>
      <c r="Y289" s="13"/>
      <c r="Z289" s="13"/>
      <c r="AA289" s="13"/>
      <c r="AB289" s="13"/>
      <c r="AC289" s="13"/>
      <c r="AD289" s="13"/>
      <c r="AE289" s="13"/>
      <c r="AT289" s="245" t="s">
        <v>144</v>
      </c>
      <c r="AU289" s="245" t="s">
        <v>80</v>
      </c>
      <c r="AV289" s="13" t="s">
        <v>82</v>
      </c>
      <c r="AW289" s="13" t="s">
        <v>35</v>
      </c>
      <c r="AX289" s="13" t="s">
        <v>74</v>
      </c>
      <c r="AY289" s="245" t="s">
        <v>124</v>
      </c>
    </row>
    <row r="290" s="14" customFormat="1">
      <c r="A290" s="14"/>
      <c r="B290" s="246"/>
      <c r="C290" s="247"/>
      <c r="D290" s="220" t="s">
        <v>144</v>
      </c>
      <c r="E290" s="248" t="s">
        <v>19</v>
      </c>
      <c r="F290" s="249" t="s">
        <v>156</v>
      </c>
      <c r="G290" s="247"/>
      <c r="H290" s="250">
        <v>297</v>
      </c>
      <c r="I290" s="251"/>
      <c r="J290" s="247"/>
      <c r="K290" s="247"/>
      <c r="L290" s="252"/>
      <c r="M290" s="253"/>
      <c r="N290" s="254"/>
      <c r="O290" s="254"/>
      <c r="P290" s="254"/>
      <c r="Q290" s="254"/>
      <c r="R290" s="254"/>
      <c r="S290" s="254"/>
      <c r="T290" s="255"/>
      <c r="U290" s="14"/>
      <c r="V290" s="14"/>
      <c r="W290" s="14"/>
      <c r="X290" s="14"/>
      <c r="Y290" s="14"/>
      <c r="Z290" s="14"/>
      <c r="AA290" s="14"/>
      <c r="AB290" s="14"/>
      <c r="AC290" s="14"/>
      <c r="AD290" s="14"/>
      <c r="AE290" s="14"/>
      <c r="AT290" s="256" t="s">
        <v>144</v>
      </c>
      <c r="AU290" s="256" t="s">
        <v>80</v>
      </c>
      <c r="AV290" s="14" t="s">
        <v>127</v>
      </c>
      <c r="AW290" s="14" t="s">
        <v>35</v>
      </c>
      <c r="AX290" s="14" t="s">
        <v>80</v>
      </c>
      <c r="AY290" s="256" t="s">
        <v>124</v>
      </c>
    </row>
    <row r="291" s="2" customFormat="1" ht="21.75" customHeight="1">
      <c r="A291" s="40"/>
      <c r="B291" s="41"/>
      <c r="C291" s="207" t="s">
        <v>406</v>
      </c>
      <c r="D291" s="207" t="s">
        <v>128</v>
      </c>
      <c r="E291" s="208" t="s">
        <v>456</v>
      </c>
      <c r="F291" s="209" t="s">
        <v>457</v>
      </c>
      <c r="G291" s="210" t="s">
        <v>142</v>
      </c>
      <c r="H291" s="211">
        <v>297</v>
      </c>
      <c r="I291" s="212"/>
      <c r="J291" s="213">
        <f>ROUND(I291*H291,2)</f>
        <v>0</v>
      </c>
      <c r="K291" s="209" t="s">
        <v>132</v>
      </c>
      <c r="L291" s="46"/>
      <c r="M291" s="214" t="s">
        <v>19</v>
      </c>
      <c r="N291" s="215" t="s">
        <v>45</v>
      </c>
      <c r="O291" s="86"/>
      <c r="P291" s="216">
        <f>O291*H291</f>
        <v>0</v>
      </c>
      <c r="Q291" s="216">
        <v>0</v>
      </c>
      <c r="R291" s="216">
        <f>Q291*H291</f>
        <v>0</v>
      </c>
      <c r="S291" s="216">
        <v>0</v>
      </c>
      <c r="T291" s="217">
        <f>S291*H291</f>
        <v>0</v>
      </c>
      <c r="U291" s="40"/>
      <c r="V291" s="40"/>
      <c r="W291" s="40"/>
      <c r="X291" s="40"/>
      <c r="Y291" s="40"/>
      <c r="Z291" s="40"/>
      <c r="AA291" s="40"/>
      <c r="AB291" s="40"/>
      <c r="AC291" s="40"/>
      <c r="AD291" s="40"/>
      <c r="AE291" s="40"/>
      <c r="AR291" s="218" t="s">
        <v>80</v>
      </c>
      <c r="AT291" s="218" t="s">
        <v>128</v>
      </c>
      <c r="AU291" s="218" t="s">
        <v>80</v>
      </c>
      <c r="AY291" s="19" t="s">
        <v>124</v>
      </c>
      <c r="BE291" s="219">
        <f>IF(N291="základní",J291,0)</f>
        <v>0</v>
      </c>
      <c r="BF291" s="219">
        <f>IF(N291="snížená",J291,0)</f>
        <v>0</v>
      </c>
      <c r="BG291" s="219">
        <f>IF(N291="zákl. přenesená",J291,0)</f>
        <v>0</v>
      </c>
      <c r="BH291" s="219">
        <f>IF(N291="sníž. přenesená",J291,0)</f>
        <v>0</v>
      </c>
      <c r="BI291" s="219">
        <f>IF(N291="nulová",J291,0)</f>
        <v>0</v>
      </c>
      <c r="BJ291" s="19" t="s">
        <v>80</v>
      </c>
      <c r="BK291" s="219">
        <f>ROUND(I291*H291,2)</f>
        <v>0</v>
      </c>
      <c r="BL291" s="19" t="s">
        <v>80</v>
      </c>
      <c r="BM291" s="218" t="s">
        <v>458</v>
      </c>
    </row>
    <row r="292" s="2" customFormat="1" ht="44.25" customHeight="1">
      <c r="A292" s="40"/>
      <c r="B292" s="41"/>
      <c r="C292" s="207" t="s">
        <v>459</v>
      </c>
      <c r="D292" s="207" t="s">
        <v>128</v>
      </c>
      <c r="E292" s="208" t="s">
        <v>460</v>
      </c>
      <c r="F292" s="209" t="s">
        <v>461</v>
      </c>
      <c r="G292" s="210" t="s">
        <v>131</v>
      </c>
      <c r="H292" s="211">
        <v>6</v>
      </c>
      <c r="I292" s="212"/>
      <c r="J292" s="213">
        <f>ROUND(I292*H292,2)</f>
        <v>0</v>
      </c>
      <c r="K292" s="209" t="s">
        <v>132</v>
      </c>
      <c r="L292" s="46"/>
      <c r="M292" s="214" t="s">
        <v>19</v>
      </c>
      <c r="N292" s="215" t="s">
        <v>45</v>
      </c>
      <c r="O292" s="86"/>
      <c r="P292" s="216">
        <f>O292*H292</f>
        <v>0</v>
      </c>
      <c r="Q292" s="216">
        <v>0</v>
      </c>
      <c r="R292" s="216">
        <f>Q292*H292</f>
        <v>0</v>
      </c>
      <c r="S292" s="216">
        <v>0</v>
      </c>
      <c r="T292" s="217">
        <f>S292*H292</f>
        <v>0</v>
      </c>
      <c r="U292" s="40"/>
      <c r="V292" s="40"/>
      <c r="W292" s="40"/>
      <c r="X292" s="40"/>
      <c r="Y292" s="40"/>
      <c r="Z292" s="40"/>
      <c r="AA292" s="40"/>
      <c r="AB292" s="40"/>
      <c r="AC292" s="40"/>
      <c r="AD292" s="40"/>
      <c r="AE292" s="40"/>
      <c r="AR292" s="218" t="s">
        <v>80</v>
      </c>
      <c r="AT292" s="218" t="s">
        <v>128</v>
      </c>
      <c r="AU292" s="218" t="s">
        <v>80</v>
      </c>
      <c r="AY292" s="19" t="s">
        <v>124</v>
      </c>
      <c r="BE292" s="219">
        <f>IF(N292="základní",J292,0)</f>
        <v>0</v>
      </c>
      <c r="BF292" s="219">
        <f>IF(N292="snížená",J292,0)</f>
        <v>0</v>
      </c>
      <c r="BG292" s="219">
        <f>IF(N292="zákl. přenesená",J292,0)</f>
        <v>0</v>
      </c>
      <c r="BH292" s="219">
        <f>IF(N292="sníž. přenesená",J292,0)</f>
        <v>0</v>
      </c>
      <c r="BI292" s="219">
        <f>IF(N292="nulová",J292,0)</f>
        <v>0</v>
      </c>
      <c r="BJ292" s="19" t="s">
        <v>80</v>
      </c>
      <c r="BK292" s="219">
        <f>ROUND(I292*H292,2)</f>
        <v>0</v>
      </c>
      <c r="BL292" s="19" t="s">
        <v>80</v>
      </c>
      <c r="BM292" s="218" t="s">
        <v>462</v>
      </c>
    </row>
    <row r="293" s="2" customFormat="1" ht="16.5" customHeight="1">
      <c r="A293" s="40"/>
      <c r="B293" s="41"/>
      <c r="C293" s="257" t="s">
        <v>463</v>
      </c>
      <c r="D293" s="257" t="s">
        <v>121</v>
      </c>
      <c r="E293" s="258" t="s">
        <v>464</v>
      </c>
      <c r="F293" s="259" t="s">
        <v>465</v>
      </c>
      <c r="G293" s="260" t="s">
        <v>466</v>
      </c>
      <c r="H293" s="261">
        <v>1</v>
      </c>
      <c r="I293" s="262"/>
      <c r="J293" s="263">
        <f>ROUND(I293*H293,2)</f>
        <v>0</v>
      </c>
      <c r="K293" s="259" t="s">
        <v>132</v>
      </c>
      <c r="L293" s="264"/>
      <c r="M293" s="265" t="s">
        <v>19</v>
      </c>
      <c r="N293" s="266" t="s">
        <v>45</v>
      </c>
      <c r="O293" s="86"/>
      <c r="P293" s="216">
        <f>O293*H293</f>
        <v>0</v>
      </c>
      <c r="Q293" s="216">
        <v>0</v>
      </c>
      <c r="R293" s="216">
        <f>Q293*H293</f>
        <v>0</v>
      </c>
      <c r="S293" s="216">
        <v>0</v>
      </c>
      <c r="T293" s="217">
        <f>S293*H293</f>
        <v>0</v>
      </c>
      <c r="U293" s="40"/>
      <c r="V293" s="40"/>
      <c r="W293" s="40"/>
      <c r="X293" s="40"/>
      <c r="Y293" s="40"/>
      <c r="Z293" s="40"/>
      <c r="AA293" s="40"/>
      <c r="AB293" s="40"/>
      <c r="AC293" s="40"/>
      <c r="AD293" s="40"/>
      <c r="AE293" s="40"/>
      <c r="AR293" s="218" t="s">
        <v>82</v>
      </c>
      <c r="AT293" s="218" t="s">
        <v>121</v>
      </c>
      <c r="AU293" s="218" t="s">
        <v>80</v>
      </c>
      <c r="AY293" s="19" t="s">
        <v>124</v>
      </c>
      <c r="BE293" s="219">
        <f>IF(N293="základní",J293,0)</f>
        <v>0</v>
      </c>
      <c r="BF293" s="219">
        <f>IF(N293="snížená",J293,0)</f>
        <v>0</v>
      </c>
      <c r="BG293" s="219">
        <f>IF(N293="zákl. přenesená",J293,0)</f>
        <v>0</v>
      </c>
      <c r="BH293" s="219">
        <f>IF(N293="sníž. přenesená",J293,0)</f>
        <v>0</v>
      </c>
      <c r="BI293" s="219">
        <f>IF(N293="nulová",J293,0)</f>
        <v>0</v>
      </c>
      <c r="BJ293" s="19" t="s">
        <v>80</v>
      </c>
      <c r="BK293" s="219">
        <f>ROUND(I293*H293,2)</f>
        <v>0</v>
      </c>
      <c r="BL293" s="19" t="s">
        <v>80</v>
      </c>
      <c r="BM293" s="218" t="s">
        <v>467</v>
      </c>
    </row>
    <row r="294" s="2" customFormat="1" ht="16.5" customHeight="1">
      <c r="A294" s="40"/>
      <c r="B294" s="41"/>
      <c r="C294" s="207" t="s">
        <v>468</v>
      </c>
      <c r="D294" s="207" t="s">
        <v>128</v>
      </c>
      <c r="E294" s="208" t="s">
        <v>469</v>
      </c>
      <c r="F294" s="209" t="s">
        <v>470</v>
      </c>
      <c r="G294" s="210" t="s">
        <v>131</v>
      </c>
      <c r="H294" s="211">
        <v>58</v>
      </c>
      <c r="I294" s="212"/>
      <c r="J294" s="213">
        <f>ROUND(I294*H294,2)</f>
        <v>0</v>
      </c>
      <c r="K294" s="209" t="s">
        <v>132</v>
      </c>
      <c r="L294" s="46"/>
      <c r="M294" s="214" t="s">
        <v>19</v>
      </c>
      <c r="N294" s="215" t="s">
        <v>45</v>
      </c>
      <c r="O294" s="86"/>
      <c r="P294" s="216">
        <f>O294*H294</f>
        <v>0</v>
      </c>
      <c r="Q294" s="216">
        <v>0</v>
      </c>
      <c r="R294" s="216">
        <f>Q294*H294</f>
        <v>0</v>
      </c>
      <c r="S294" s="216">
        <v>0</v>
      </c>
      <c r="T294" s="217">
        <f>S294*H294</f>
        <v>0</v>
      </c>
      <c r="U294" s="40"/>
      <c r="V294" s="40"/>
      <c r="W294" s="40"/>
      <c r="X294" s="40"/>
      <c r="Y294" s="40"/>
      <c r="Z294" s="40"/>
      <c r="AA294" s="40"/>
      <c r="AB294" s="40"/>
      <c r="AC294" s="40"/>
      <c r="AD294" s="40"/>
      <c r="AE294" s="40"/>
      <c r="AR294" s="218" t="s">
        <v>80</v>
      </c>
      <c r="AT294" s="218" t="s">
        <v>128</v>
      </c>
      <c r="AU294" s="218" t="s">
        <v>80</v>
      </c>
      <c r="AY294" s="19" t="s">
        <v>124</v>
      </c>
      <c r="BE294" s="219">
        <f>IF(N294="základní",J294,0)</f>
        <v>0</v>
      </c>
      <c r="BF294" s="219">
        <f>IF(N294="snížená",J294,0)</f>
        <v>0</v>
      </c>
      <c r="BG294" s="219">
        <f>IF(N294="zákl. přenesená",J294,0)</f>
        <v>0</v>
      </c>
      <c r="BH294" s="219">
        <f>IF(N294="sníž. přenesená",J294,0)</f>
        <v>0</v>
      </c>
      <c r="BI294" s="219">
        <f>IF(N294="nulová",J294,0)</f>
        <v>0</v>
      </c>
      <c r="BJ294" s="19" t="s">
        <v>80</v>
      </c>
      <c r="BK294" s="219">
        <f>ROUND(I294*H294,2)</f>
        <v>0</v>
      </c>
      <c r="BL294" s="19" t="s">
        <v>80</v>
      </c>
      <c r="BM294" s="218" t="s">
        <v>471</v>
      </c>
    </row>
    <row r="295" s="2" customFormat="1" ht="16.5" customHeight="1">
      <c r="A295" s="40"/>
      <c r="B295" s="41"/>
      <c r="C295" s="257" t="s">
        <v>472</v>
      </c>
      <c r="D295" s="257" t="s">
        <v>121</v>
      </c>
      <c r="E295" s="258" t="s">
        <v>473</v>
      </c>
      <c r="F295" s="259" t="s">
        <v>474</v>
      </c>
      <c r="G295" s="260" t="s">
        <v>131</v>
      </c>
      <c r="H295" s="261">
        <v>7</v>
      </c>
      <c r="I295" s="262"/>
      <c r="J295" s="263">
        <f>ROUND(I295*H295,2)</f>
        <v>0</v>
      </c>
      <c r="K295" s="259" t="s">
        <v>206</v>
      </c>
      <c r="L295" s="264"/>
      <c r="M295" s="265" t="s">
        <v>19</v>
      </c>
      <c r="N295" s="266" t="s">
        <v>45</v>
      </c>
      <c r="O295" s="86"/>
      <c r="P295" s="216">
        <f>O295*H295</f>
        <v>0</v>
      </c>
      <c r="Q295" s="216">
        <v>0</v>
      </c>
      <c r="R295" s="216">
        <f>Q295*H295</f>
        <v>0</v>
      </c>
      <c r="S295" s="216">
        <v>0</v>
      </c>
      <c r="T295" s="217">
        <f>S295*H295</f>
        <v>0</v>
      </c>
      <c r="U295" s="40"/>
      <c r="V295" s="40"/>
      <c r="W295" s="40"/>
      <c r="X295" s="40"/>
      <c r="Y295" s="40"/>
      <c r="Z295" s="40"/>
      <c r="AA295" s="40"/>
      <c r="AB295" s="40"/>
      <c r="AC295" s="40"/>
      <c r="AD295" s="40"/>
      <c r="AE295" s="40"/>
      <c r="AR295" s="218" t="s">
        <v>82</v>
      </c>
      <c r="AT295" s="218" t="s">
        <v>121</v>
      </c>
      <c r="AU295" s="218" t="s">
        <v>80</v>
      </c>
      <c r="AY295" s="19" t="s">
        <v>124</v>
      </c>
      <c r="BE295" s="219">
        <f>IF(N295="základní",J295,0)</f>
        <v>0</v>
      </c>
      <c r="BF295" s="219">
        <f>IF(N295="snížená",J295,0)</f>
        <v>0</v>
      </c>
      <c r="BG295" s="219">
        <f>IF(N295="zákl. přenesená",J295,0)</f>
        <v>0</v>
      </c>
      <c r="BH295" s="219">
        <f>IF(N295="sníž. přenesená",J295,0)</f>
        <v>0</v>
      </c>
      <c r="BI295" s="219">
        <f>IF(N295="nulová",J295,0)</f>
        <v>0</v>
      </c>
      <c r="BJ295" s="19" t="s">
        <v>80</v>
      </c>
      <c r="BK295" s="219">
        <f>ROUND(I295*H295,2)</f>
        <v>0</v>
      </c>
      <c r="BL295" s="19" t="s">
        <v>80</v>
      </c>
      <c r="BM295" s="218" t="s">
        <v>475</v>
      </c>
    </row>
    <row r="296" s="2" customFormat="1">
      <c r="A296" s="40"/>
      <c r="B296" s="41"/>
      <c r="C296" s="42"/>
      <c r="D296" s="220" t="s">
        <v>134</v>
      </c>
      <c r="E296" s="42"/>
      <c r="F296" s="221" t="s">
        <v>135</v>
      </c>
      <c r="G296" s="42"/>
      <c r="H296" s="42"/>
      <c r="I296" s="222"/>
      <c r="J296" s="42"/>
      <c r="K296" s="42"/>
      <c r="L296" s="46"/>
      <c r="M296" s="223"/>
      <c r="N296" s="224"/>
      <c r="O296" s="86"/>
      <c r="P296" s="86"/>
      <c r="Q296" s="86"/>
      <c r="R296" s="86"/>
      <c r="S296" s="86"/>
      <c r="T296" s="87"/>
      <c r="U296" s="40"/>
      <c r="V296" s="40"/>
      <c r="W296" s="40"/>
      <c r="X296" s="40"/>
      <c r="Y296" s="40"/>
      <c r="Z296" s="40"/>
      <c r="AA296" s="40"/>
      <c r="AB296" s="40"/>
      <c r="AC296" s="40"/>
      <c r="AD296" s="40"/>
      <c r="AE296" s="40"/>
      <c r="AT296" s="19" t="s">
        <v>134</v>
      </c>
      <c r="AU296" s="19" t="s">
        <v>80</v>
      </c>
    </row>
    <row r="297" s="2" customFormat="1" ht="24.15" customHeight="1">
      <c r="A297" s="40"/>
      <c r="B297" s="41"/>
      <c r="C297" s="207" t="s">
        <v>476</v>
      </c>
      <c r="D297" s="207" t="s">
        <v>128</v>
      </c>
      <c r="E297" s="208" t="s">
        <v>477</v>
      </c>
      <c r="F297" s="209" t="s">
        <v>478</v>
      </c>
      <c r="G297" s="210" t="s">
        <v>131</v>
      </c>
      <c r="H297" s="211">
        <v>7</v>
      </c>
      <c r="I297" s="212"/>
      <c r="J297" s="213">
        <f>ROUND(I297*H297,2)</f>
        <v>0</v>
      </c>
      <c r="K297" s="209" t="s">
        <v>206</v>
      </c>
      <c r="L297" s="46"/>
      <c r="M297" s="214" t="s">
        <v>19</v>
      </c>
      <c r="N297" s="215" t="s">
        <v>45</v>
      </c>
      <c r="O297" s="86"/>
      <c r="P297" s="216">
        <f>O297*H297</f>
        <v>0</v>
      </c>
      <c r="Q297" s="216">
        <v>0</v>
      </c>
      <c r="R297" s="216">
        <f>Q297*H297</f>
        <v>0</v>
      </c>
      <c r="S297" s="216">
        <v>0</v>
      </c>
      <c r="T297" s="217">
        <f>S297*H297</f>
        <v>0</v>
      </c>
      <c r="U297" s="40"/>
      <c r="V297" s="40"/>
      <c r="W297" s="40"/>
      <c r="X297" s="40"/>
      <c r="Y297" s="40"/>
      <c r="Z297" s="40"/>
      <c r="AA297" s="40"/>
      <c r="AB297" s="40"/>
      <c r="AC297" s="40"/>
      <c r="AD297" s="40"/>
      <c r="AE297" s="40"/>
      <c r="AR297" s="218" t="s">
        <v>80</v>
      </c>
      <c r="AT297" s="218" t="s">
        <v>128</v>
      </c>
      <c r="AU297" s="218" t="s">
        <v>80</v>
      </c>
      <c r="AY297" s="19" t="s">
        <v>124</v>
      </c>
      <c r="BE297" s="219">
        <f>IF(N297="základní",J297,0)</f>
        <v>0</v>
      </c>
      <c r="BF297" s="219">
        <f>IF(N297="snížená",J297,0)</f>
        <v>0</v>
      </c>
      <c r="BG297" s="219">
        <f>IF(N297="zákl. přenesená",J297,0)</f>
        <v>0</v>
      </c>
      <c r="BH297" s="219">
        <f>IF(N297="sníž. přenesená",J297,0)</f>
        <v>0</v>
      </c>
      <c r="BI297" s="219">
        <f>IF(N297="nulová",J297,0)</f>
        <v>0</v>
      </c>
      <c r="BJ297" s="19" t="s">
        <v>80</v>
      </c>
      <c r="BK297" s="219">
        <f>ROUND(I297*H297,2)</f>
        <v>0</v>
      </c>
      <c r="BL297" s="19" t="s">
        <v>80</v>
      </c>
      <c r="BM297" s="218" t="s">
        <v>479</v>
      </c>
    </row>
    <row r="298" s="2" customFormat="1">
      <c r="A298" s="40"/>
      <c r="B298" s="41"/>
      <c r="C298" s="42"/>
      <c r="D298" s="220" t="s">
        <v>134</v>
      </c>
      <c r="E298" s="42"/>
      <c r="F298" s="221" t="s">
        <v>135</v>
      </c>
      <c r="G298" s="42"/>
      <c r="H298" s="42"/>
      <c r="I298" s="222"/>
      <c r="J298" s="42"/>
      <c r="K298" s="42"/>
      <c r="L298" s="46"/>
      <c r="M298" s="223"/>
      <c r="N298" s="224"/>
      <c r="O298" s="86"/>
      <c r="P298" s="86"/>
      <c r="Q298" s="86"/>
      <c r="R298" s="86"/>
      <c r="S298" s="86"/>
      <c r="T298" s="87"/>
      <c r="U298" s="40"/>
      <c r="V298" s="40"/>
      <c r="W298" s="40"/>
      <c r="X298" s="40"/>
      <c r="Y298" s="40"/>
      <c r="Z298" s="40"/>
      <c r="AA298" s="40"/>
      <c r="AB298" s="40"/>
      <c r="AC298" s="40"/>
      <c r="AD298" s="40"/>
      <c r="AE298" s="40"/>
      <c r="AT298" s="19" t="s">
        <v>134</v>
      </c>
      <c r="AU298" s="19" t="s">
        <v>80</v>
      </c>
    </row>
    <row r="299" s="2" customFormat="1" ht="21.75" customHeight="1">
      <c r="A299" s="40"/>
      <c r="B299" s="41"/>
      <c r="C299" s="257" t="s">
        <v>236</v>
      </c>
      <c r="D299" s="257" t="s">
        <v>121</v>
      </c>
      <c r="E299" s="258" t="s">
        <v>480</v>
      </c>
      <c r="F299" s="259" t="s">
        <v>481</v>
      </c>
      <c r="G299" s="260" t="s">
        <v>142</v>
      </c>
      <c r="H299" s="261">
        <v>1800</v>
      </c>
      <c r="I299" s="262"/>
      <c r="J299" s="263">
        <f>ROUND(I299*H299,2)</f>
        <v>0</v>
      </c>
      <c r="K299" s="259" t="s">
        <v>206</v>
      </c>
      <c r="L299" s="264"/>
      <c r="M299" s="265" t="s">
        <v>19</v>
      </c>
      <c r="N299" s="266" t="s">
        <v>45</v>
      </c>
      <c r="O299" s="86"/>
      <c r="P299" s="216">
        <f>O299*H299</f>
        <v>0</v>
      </c>
      <c r="Q299" s="216">
        <v>0</v>
      </c>
      <c r="R299" s="216">
        <f>Q299*H299</f>
        <v>0</v>
      </c>
      <c r="S299" s="216">
        <v>0</v>
      </c>
      <c r="T299" s="217">
        <f>S299*H299</f>
        <v>0</v>
      </c>
      <c r="U299" s="40"/>
      <c r="V299" s="40"/>
      <c r="W299" s="40"/>
      <c r="X299" s="40"/>
      <c r="Y299" s="40"/>
      <c r="Z299" s="40"/>
      <c r="AA299" s="40"/>
      <c r="AB299" s="40"/>
      <c r="AC299" s="40"/>
      <c r="AD299" s="40"/>
      <c r="AE299" s="40"/>
      <c r="AR299" s="218" t="s">
        <v>82</v>
      </c>
      <c r="AT299" s="218" t="s">
        <v>121</v>
      </c>
      <c r="AU299" s="218" t="s">
        <v>80</v>
      </c>
      <c r="AY299" s="19" t="s">
        <v>124</v>
      </c>
      <c r="BE299" s="219">
        <f>IF(N299="základní",J299,0)</f>
        <v>0</v>
      </c>
      <c r="BF299" s="219">
        <f>IF(N299="snížená",J299,0)</f>
        <v>0</v>
      </c>
      <c r="BG299" s="219">
        <f>IF(N299="zákl. přenesená",J299,0)</f>
        <v>0</v>
      </c>
      <c r="BH299" s="219">
        <f>IF(N299="sníž. přenesená",J299,0)</f>
        <v>0</v>
      </c>
      <c r="BI299" s="219">
        <f>IF(N299="nulová",J299,0)</f>
        <v>0</v>
      </c>
      <c r="BJ299" s="19" t="s">
        <v>80</v>
      </c>
      <c r="BK299" s="219">
        <f>ROUND(I299*H299,2)</f>
        <v>0</v>
      </c>
      <c r="BL299" s="19" t="s">
        <v>80</v>
      </c>
      <c r="BM299" s="218" t="s">
        <v>482</v>
      </c>
    </row>
    <row r="300" s="2" customFormat="1" ht="16.5" customHeight="1">
      <c r="A300" s="40"/>
      <c r="B300" s="41"/>
      <c r="C300" s="207" t="s">
        <v>483</v>
      </c>
      <c r="D300" s="207" t="s">
        <v>128</v>
      </c>
      <c r="E300" s="208" t="s">
        <v>484</v>
      </c>
      <c r="F300" s="209" t="s">
        <v>485</v>
      </c>
      <c r="G300" s="210" t="s">
        <v>142</v>
      </c>
      <c r="H300" s="211">
        <v>1800</v>
      </c>
      <c r="I300" s="212"/>
      <c r="J300" s="213">
        <f>ROUND(I300*H300,2)</f>
        <v>0</v>
      </c>
      <c r="K300" s="209" t="s">
        <v>206</v>
      </c>
      <c r="L300" s="46"/>
      <c r="M300" s="214" t="s">
        <v>19</v>
      </c>
      <c r="N300" s="215" t="s">
        <v>45</v>
      </c>
      <c r="O300" s="86"/>
      <c r="P300" s="216">
        <f>O300*H300</f>
        <v>0</v>
      </c>
      <c r="Q300" s="216">
        <v>0</v>
      </c>
      <c r="R300" s="216">
        <f>Q300*H300</f>
        <v>0</v>
      </c>
      <c r="S300" s="216">
        <v>0</v>
      </c>
      <c r="T300" s="217">
        <f>S300*H300</f>
        <v>0</v>
      </c>
      <c r="U300" s="40"/>
      <c r="V300" s="40"/>
      <c r="W300" s="40"/>
      <c r="X300" s="40"/>
      <c r="Y300" s="40"/>
      <c r="Z300" s="40"/>
      <c r="AA300" s="40"/>
      <c r="AB300" s="40"/>
      <c r="AC300" s="40"/>
      <c r="AD300" s="40"/>
      <c r="AE300" s="40"/>
      <c r="AR300" s="218" t="s">
        <v>80</v>
      </c>
      <c r="AT300" s="218" t="s">
        <v>128</v>
      </c>
      <c r="AU300" s="218" t="s">
        <v>80</v>
      </c>
      <c r="AY300" s="19" t="s">
        <v>124</v>
      </c>
      <c r="BE300" s="219">
        <f>IF(N300="základní",J300,0)</f>
        <v>0</v>
      </c>
      <c r="BF300" s="219">
        <f>IF(N300="snížená",J300,0)</f>
        <v>0</v>
      </c>
      <c r="BG300" s="219">
        <f>IF(N300="zákl. přenesená",J300,0)</f>
        <v>0</v>
      </c>
      <c r="BH300" s="219">
        <f>IF(N300="sníž. přenesená",J300,0)</f>
        <v>0</v>
      </c>
      <c r="BI300" s="219">
        <f>IF(N300="nulová",J300,0)</f>
        <v>0</v>
      </c>
      <c r="BJ300" s="19" t="s">
        <v>80</v>
      </c>
      <c r="BK300" s="219">
        <f>ROUND(I300*H300,2)</f>
        <v>0</v>
      </c>
      <c r="BL300" s="19" t="s">
        <v>80</v>
      </c>
      <c r="BM300" s="218" t="s">
        <v>486</v>
      </c>
    </row>
    <row r="301" s="2" customFormat="1">
      <c r="A301" s="40"/>
      <c r="B301" s="41"/>
      <c r="C301" s="42"/>
      <c r="D301" s="220" t="s">
        <v>134</v>
      </c>
      <c r="E301" s="42"/>
      <c r="F301" s="221" t="s">
        <v>487</v>
      </c>
      <c r="G301" s="42"/>
      <c r="H301" s="42"/>
      <c r="I301" s="222"/>
      <c r="J301" s="42"/>
      <c r="K301" s="42"/>
      <c r="L301" s="46"/>
      <c r="M301" s="223"/>
      <c r="N301" s="224"/>
      <c r="O301" s="86"/>
      <c r="P301" s="86"/>
      <c r="Q301" s="86"/>
      <c r="R301" s="86"/>
      <c r="S301" s="86"/>
      <c r="T301" s="87"/>
      <c r="U301" s="40"/>
      <c r="V301" s="40"/>
      <c r="W301" s="40"/>
      <c r="X301" s="40"/>
      <c r="Y301" s="40"/>
      <c r="Z301" s="40"/>
      <c r="AA301" s="40"/>
      <c r="AB301" s="40"/>
      <c r="AC301" s="40"/>
      <c r="AD301" s="40"/>
      <c r="AE301" s="40"/>
      <c r="AT301" s="19" t="s">
        <v>134</v>
      </c>
      <c r="AU301" s="19" t="s">
        <v>80</v>
      </c>
    </row>
    <row r="302" s="2" customFormat="1" ht="16.5" customHeight="1">
      <c r="A302" s="40"/>
      <c r="B302" s="41"/>
      <c r="C302" s="257" t="s">
        <v>488</v>
      </c>
      <c r="D302" s="257" t="s">
        <v>121</v>
      </c>
      <c r="E302" s="258" t="s">
        <v>489</v>
      </c>
      <c r="F302" s="259" t="s">
        <v>490</v>
      </c>
      <c r="G302" s="260" t="s">
        <v>131</v>
      </c>
      <c r="H302" s="261">
        <v>1</v>
      </c>
      <c r="I302" s="262"/>
      <c r="J302" s="263">
        <f>ROUND(I302*H302,2)</f>
        <v>0</v>
      </c>
      <c r="K302" s="259" t="s">
        <v>132</v>
      </c>
      <c r="L302" s="264"/>
      <c r="M302" s="265" t="s">
        <v>19</v>
      </c>
      <c r="N302" s="266" t="s">
        <v>45</v>
      </c>
      <c r="O302" s="86"/>
      <c r="P302" s="216">
        <f>O302*H302</f>
        <v>0</v>
      </c>
      <c r="Q302" s="216">
        <v>0</v>
      </c>
      <c r="R302" s="216">
        <f>Q302*H302</f>
        <v>0</v>
      </c>
      <c r="S302" s="216">
        <v>0</v>
      </c>
      <c r="T302" s="217">
        <f>S302*H302</f>
        <v>0</v>
      </c>
      <c r="U302" s="40"/>
      <c r="V302" s="40"/>
      <c r="W302" s="40"/>
      <c r="X302" s="40"/>
      <c r="Y302" s="40"/>
      <c r="Z302" s="40"/>
      <c r="AA302" s="40"/>
      <c r="AB302" s="40"/>
      <c r="AC302" s="40"/>
      <c r="AD302" s="40"/>
      <c r="AE302" s="40"/>
      <c r="AR302" s="218" t="s">
        <v>175</v>
      </c>
      <c r="AT302" s="218" t="s">
        <v>121</v>
      </c>
      <c r="AU302" s="218" t="s">
        <v>80</v>
      </c>
      <c r="AY302" s="19" t="s">
        <v>124</v>
      </c>
      <c r="BE302" s="219">
        <f>IF(N302="základní",J302,0)</f>
        <v>0</v>
      </c>
      <c r="BF302" s="219">
        <f>IF(N302="snížená",J302,0)</f>
        <v>0</v>
      </c>
      <c r="BG302" s="219">
        <f>IF(N302="zákl. přenesená",J302,0)</f>
        <v>0</v>
      </c>
      <c r="BH302" s="219">
        <f>IF(N302="sníž. přenesená",J302,0)</f>
        <v>0</v>
      </c>
      <c r="BI302" s="219">
        <f>IF(N302="nulová",J302,0)</f>
        <v>0</v>
      </c>
      <c r="BJ302" s="19" t="s">
        <v>80</v>
      </c>
      <c r="BK302" s="219">
        <f>ROUND(I302*H302,2)</f>
        <v>0</v>
      </c>
      <c r="BL302" s="19" t="s">
        <v>175</v>
      </c>
      <c r="BM302" s="218" t="s">
        <v>491</v>
      </c>
    </row>
    <row r="303" s="2" customFormat="1" ht="16.5" customHeight="1">
      <c r="A303" s="40"/>
      <c r="B303" s="41"/>
      <c r="C303" s="257" t="s">
        <v>492</v>
      </c>
      <c r="D303" s="257" t="s">
        <v>121</v>
      </c>
      <c r="E303" s="258" t="s">
        <v>493</v>
      </c>
      <c r="F303" s="259" t="s">
        <v>494</v>
      </c>
      <c r="G303" s="260" t="s">
        <v>131</v>
      </c>
      <c r="H303" s="261">
        <v>1</v>
      </c>
      <c r="I303" s="262"/>
      <c r="J303" s="263">
        <f>ROUND(I303*H303,2)</f>
        <v>0</v>
      </c>
      <c r="K303" s="259" t="s">
        <v>132</v>
      </c>
      <c r="L303" s="264"/>
      <c r="M303" s="265" t="s">
        <v>19</v>
      </c>
      <c r="N303" s="266" t="s">
        <v>45</v>
      </c>
      <c r="O303" s="86"/>
      <c r="P303" s="216">
        <f>O303*H303</f>
        <v>0</v>
      </c>
      <c r="Q303" s="216">
        <v>0</v>
      </c>
      <c r="R303" s="216">
        <f>Q303*H303</f>
        <v>0</v>
      </c>
      <c r="S303" s="216">
        <v>0</v>
      </c>
      <c r="T303" s="217">
        <f>S303*H303</f>
        <v>0</v>
      </c>
      <c r="U303" s="40"/>
      <c r="V303" s="40"/>
      <c r="W303" s="40"/>
      <c r="X303" s="40"/>
      <c r="Y303" s="40"/>
      <c r="Z303" s="40"/>
      <c r="AA303" s="40"/>
      <c r="AB303" s="40"/>
      <c r="AC303" s="40"/>
      <c r="AD303" s="40"/>
      <c r="AE303" s="40"/>
      <c r="AR303" s="218" t="s">
        <v>175</v>
      </c>
      <c r="AT303" s="218" t="s">
        <v>121</v>
      </c>
      <c r="AU303" s="218" t="s">
        <v>80</v>
      </c>
      <c r="AY303" s="19" t="s">
        <v>124</v>
      </c>
      <c r="BE303" s="219">
        <f>IF(N303="základní",J303,0)</f>
        <v>0</v>
      </c>
      <c r="BF303" s="219">
        <f>IF(N303="snížená",J303,0)</f>
        <v>0</v>
      </c>
      <c r="BG303" s="219">
        <f>IF(N303="zákl. přenesená",J303,0)</f>
        <v>0</v>
      </c>
      <c r="BH303" s="219">
        <f>IF(N303="sníž. přenesená",J303,0)</f>
        <v>0</v>
      </c>
      <c r="BI303" s="219">
        <f>IF(N303="nulová",J303,0)</f>
        <v>0</v>
      </c>
      <c r="BJ303" s="19" t="s">
        <v>80</v>
      </c>
      <c r="BK303" s="219">
        <f>ROUND(I303*H303,2)</f>
        <v>0</v>
      </c>
      <c r="BL303" s="19" t="s">
        <v>175</v>
      </c>
      <c r="BM303" s="218" t="s">
        <v>495</v>
      </c>
    </row>
    <row r="304" s="2" customFormat="1" ht="37.8" customHeight="1">
      <c r="A304" s="40"/>
      <c r="B304" s="41"/>
      <c r="C304" s="207" t="s">
        <v>496</v>
      </c>
      <c r="D304" s="207" t="s">
        <v>128</v>
      </c>
      <c r="E304" s="208" t="s">
        <v>497</v>
      </c>
      <c r="F304" s="209" t="s">
        <v>498</v>
      </c>
      <c r="G304" s="210" t="s">
        <v>131</v>
      </c>
      <c r="H304" s="211">
        <v>30</v>
      </c>
      <c r="I304" s="212"/>
      <c r="J304" s="213">
        <f>ROUND(I304*H304,2)</f>
        <v>0</v>
      </c>
      <c r="K304" s="209" t="s">
        <v>132</v>
      </c>
      <c r="L304" s="46"/>
      <c r="M304" s="214" t="s">
        <v>19</v>
      </c>
      <c r="N304" s="215" t="s">
        <v>45</v>
      </c>
      <c r="O304" s="86"/>
      <c r="P304" s="216">
        <f>O304*H304</f>
        <v>0</v>
      </c>
      <c r="Q304" s="216">
        <v>0</v>
      </c>
      <c r="R304" s="216">
        <f>Q304*H304</f>
        <v>0</v>
      </c>
      <c r="S304" s="216">
        <v>0</v>
      </c>
      <c r="T304" s="217">
        <f>S304*H304</f>
        <v>0</v>
      </c>
      <c r="U304" s="40"/>
      <c r="V304" s="40"/>
      <c r="W304" s="40"/>
      <c r="X304" s="40"/>
      <c r="Y304" s="40"/>
      <c r="Z304" s="40"/>
      <c r="AA304" s="40"/>
      <c r="AB304" s="40"/>
      <c r="AC304" s="40"/>
      <c r="AD304" s="40"/>
      <c r="AE304" s="40"/>
      <c r="AR304" s="218" t="s">
        <v>80</v>
      </c>
      <c r="AT304" s="218" t="s">
        <v>128</v>
      </c>
      <c r="AU304" s="218" t="s">
        <v>80</v>
      </c>
      <c r="AY304" s="19" t="s">
        <v>124</v>
      </c>
      <c r="BE304" s="219">
        <f>IF(N304="základní",J304,0)</f>
        <v>0</v>
      </c>
      <c r="BF304" s="219">
        <f>IF(N304="snížená",J304,0)</f>
        <v>0</v>
      </c>
      <c r="BG304" s="219">
        <f>IF(N304="zákl. přenesená",J304,0)</f>
        <v>0</v>
      </c>
      <c r="BH304" s="219">
        <f>IF(N304="sníž. přenesená",J304,0)</f>
        <v>0</v>
      </c>
      <c r="BI304" s="219">
        <f>IF(N304="nulová",J304,0)</f>
        <v>0</v>
      </c>
      <c r="BJ304" s="19" t="s">
        <v>80</v>
      </c>
      <c r="BK304" s="219">
        <f>ROUND(I304*H304,2)</f>
        <v>0</v>
      </c>
      <c r="BL304" s="19" t="s">
        <v>80</v>
      </c>
      <c r="BM304" s="218" t="s">
        <v>499</v>
      </c>
    </row>
    <row r="305" s="2" customFormat="1">
      <c r="A305" s="40"/>
      <c r="B305" s="41"/>
      <c r="C305" s="42"/>
      <c r="D305" s="220" t="s">
        <v>134</v>
      </c>
      <c r="E305" s="42"/>
      <c r="F305" s="221" t="s">
        <v>500</v>
      </c>
      <c r="G305" s="42"/>
      <c r="H305" s="42"/>
      <c r="I305" s="222"/>
      <c r="J305" s="42"/>
      <c r="K305" s="42"/>
      <c r="L305" s="46"/>
      <c r="M305" s="223"/>
      <c r="N305" s="224"/>
      <c r="O305" s="86"/>
      <c r="P305" s="86"/>
      <c r="Q305" s="86"/>
      <c r="R305" s="86"/>
      <c r="S305" s="86"/>
      <c r="T305" s="87"/>
      <c r="U305" s="40"/>
      <c r="V305" s="40"/>
      <c r="W305" s="40"/>
      <c r="X305" s="40"/>
      <c r="Y305" s="40"/>
      <c r="Z305" s="40"/>
      <c r="AA305" s="40"/>
      <c r="AB305" s="40"/>
      <c r="AC305" s="40"/>
      <c r="AD305" s="40"/>
      <c r="AE305" s="40"/>
      <c r="AT305" s="19" t="s">
        <v>134</v>
      </c>
      <c r="AU305" s="19" t="s">
        <v>80</v>
      </c>
    </row>
    <row r="306" s="2" customFormat="1" ht="16.5" customHeight="1">
      <c r="A306" s="40"/>
      <c r="B306" s="41"/>
      <c r="C306" s="207" t="s">
        <v>501</v>
      </c>
      <c r="D306" s="207" t="s">
        <v>128</v>
      </c>
      <c r="E306" s="208" t="s">
        <v>502</v>
      </c>
      <c r="F306" s="209" t="s">
        <v>503</v>
      </c>
      <c r="G306" s="210" t="s">
        <v>131</v>
      </c>
      <c r="H306" s="211">
        <v>1</v>
      </c>
      <c r="I306" s="212"/>
      <c r="J306" s="213">
        <f>ROUND(I306*H306,2)</f>
        <v>0</v>
      </c>
      <c r="K306" s="209" t="s">
        <v>132</v>
      </c>
      <c r="L306" s="46"/>
      <c r="M306" s="214" t="s">
        <v>19</v>
      </c>
      <c r="N306" s="215" t="s">
        <v>45</v>
      </c>
      <c r="O306" s="86"/>
      <c r="P306" s="216">
        <f>O306*H306</f>
        <v>0</v>
      </c>
      <c r="Q306" s="216">
        <v>0</v>
      </c>
      <c r="R306" s="216">
        <f>Q306*H306</f>
        <v>0</v>
      </c>
      <c r="S306" s="216">
        <v>0</v>
      </c>
      <c r="T306" s="217">
        <f>S306*H306</f>
        <v>0</v>
      </c>
      <c r="U306" s="40"/>
      <c r="V306" s="40"/>
      <c r="W306" s="40"/>
      <c r="X306" s="40"/>
      <c r="Y306" s="40"/>
      <c r="Z306" s="40"/>
      <c r="AA306" s="40"/>
      <c r="AB306" s="40"/>
      <c r="AC306" s="40"/>
      <c r="AD306" s="40"/>
      <c r="AE306" s="40"/>
      <c r="AR306" s="218" t="s">
        <v>80</v>
      </c>
      <c r="AT306" s="218" t="s">
        <v>128</v>
      </c>
      <c r="AU306" s="218" t="s">
        <v>80</v>
      </c>
      <c r="AY306" s="19" t="s">
        <v>124</v>
      </c>
      <c r="BE306" s="219">
        <f>IF(N306="základní",J306,0)</f>
        <v>0</v>
      </c>
      <c r="BF306" s="219">
        <f>IF(N306="snížená",J306,0)</f>
        <v>0</v>
      </c>
      <c r="BG306" s="219">
        <f>IF(N306="zákl. přenesená",J306,0)</f>
        <v>0</v>
      </c>
      <c r="BH306" s="219">
        <f>IF(N306="sníž. přenesená",J306,0)</f>
        <v>0</v>
      </c>
      <c r="BI306" s="219">
        <f>IF(N306="nulová",J306,0)</f>
        <v>0</v>
      </c>
      <c r="BJ306" s="19" t="s">
        <v>80</v>
      </c>
      <c r="BK306" s="219">
        <f>ROUND(I306*H306,2)</f>
        <v>0</v>
      </c>
      <c r="BL306" s="19" t="s">
        <v>80</v>
      </c>
      <c r="BM306" s="218" t="s">
        <v>504</v>
      </c>
    </row>
    <row r="307" s="2" customFormat="1">
      <c r="A307" s="40"/>
      <c r="B307" s="41"/>
      <c r="C307" s="42"/>
      <c r="D307" s="220" t="s">
        <v>134</v>
      </c>
      <c r="E307" s="42"/>
      <c r="F307" s="221" t="s">
        <v>505</v>
      </c>
      <c r="G307" s="42"/>
      <c r="H307" s="42"/>
      <c r="I307" s="222"/>
      <c r="J307" s="42"/>
      <c r="K307" s="42"/>
      <c r="L307" s="46"/>
      <c r="M307" s="223"/>
      <c r="N307" s="224"/>
      <c r="O307" s="86"/>
      <c r="P307" s="86"/>
      <c r="Q307" s="86"/>
      <c r="R307" s="86"/>
      <c r="S307" s="86"/>
      <c r="T307" s="87"/>
      <c r="U307" s="40"/>
      <c r="V307" s="40"/>
      <c r="W307" s="40"/>
      <c r="X307" s="40"/>
      <c r="Y307" s="40"/>
      <c r="Z307" s="40"/>
      <c r="AA307" s="40"/>
      <c r="AB307" s="40"/>
      <c r="AC307" s="40"/>
      <c r="AD307" s="40"/>
      <c r="AE307" s="40"/>
      <c r="AT307" s="19" t="s">
        <v>134</v>
      </c>
      <c r="AU307" s="19" t="s">
        <v>80</v>
      </c>
    </row>
    <row r="308" s="2" customFormat="1" ht="16.5" customHeight="1">
      <c r="A308" s="40"/>
      <c r="B308" s="41"/>
      <c r="C308" s="207" t="s">
        <v>506</v>
      </c>
      <c r="D308" s="207" t="s">
        <v>128</v>
      </c>
      <c r="E308" s="208" t="s">
        <v>507</v>
      </c>
      <c r="F308" s="209" t="s">
        <v>508</v>
      </c>
      <c r="G308" s="210" t="s">
        <v>131</v>
      </c>
      <c r="H308" s="211">
        <v>1</v>
      </c>
      <c r="I308" s="212"/>
      <c r="J308" s="213">
        <f>ROUND(I308*H308,2)</f>
        <v>0</v>
      </c>
      <c r="K308" s="209" t="s">
        <v>132</v>
      </c>
      <c r="L308" s="46"/>
      <c r="M308" s="214" t="s">
        <v>19</v>
      </c>
      <c r="N308" s="215" t="s">
        <v>45</v>
      </c>
      <c r="O308" s="86"/>
      <c r="P308" s="216">
        <f>O308*H308</f>
        <v>0</v>
      </c>
      <c r="Q308" s="216">
        <v>0</v>
      </c>
      <c r="R308" s="216">
        <f>Q308*H308</f>
        <v>0</v>
      </c>
      <c r="S308" s="216">
        <v>0</v>
      </c>
      <c r="T308" s="217">
        <f>S308*H308</f>
        <v>0</v>
      </c>
      <c r="U308" s="40"/>
      <c r="V308" s="40"/>
      <c r="W308" s="40"/>
      <c r="X308" s="40"/>
      <c r="Y308" s="40"/>
      <c r="Z308" s="40"/>
      <c r="AA308" s="40"/>
      <c r="AB308" s="40"/>
      <c r="AC308" s="40"/>
      <c r="AD308" s="40"/>
      <c r="AE308" s="40"/>
      <c r="AR308" s="218" t="s">
        <v>80</v>
      </c>
      <c r="AT308" s="218" t="s">
        <v>128</v>
      </c>
      <c r="AU308" s="218" t="s">
        <v>80</v>
      </c>
      <c r="AY308" s="19" t="s">
        <v>124</v>
      </c>
      <c r="BE308" s="219">
        <f>IF(N308="základní",J308,0)</f>
        <v>0</v>
      </c>
      <c r="BF308" s="219">
        <f>IF(N308="snížená",J308,0)</f>
        <v>0</v>
      </c>
      <c r="BG308" s="219">
        <f>IF(N308="zákl. přenesená",J308,0)</f>
        <v>0</v>
      </c>
      <c r="BH308" s="219">
        <f>IF(N308="sníž. přenesená",J308,0)</f>
        <v>0</v>
      </c>
      <c r="BI308" s="219">
        <f>IF(N308="nulová",J308,0)</f>
        <v>0</v>
      </c>
      <c r="BJ308" s="19" t="s">
        <v>80</v>
      </c>
      <c r="BK308" s="219">
        <f>ROUND(I308*H308,2)</f>
        <v>0</v>
      </c>
      <c r="BL308" s="19" t="s">
        <v>80</v>
      </c>
      <c r="BM308" s="218" t="s">
        <v>509</v>
      </c>
    </row>
    <row r="309" s="2" customFormat="1" ht="44.25" customHeight="1">
      <c r="A309" s="40"/>
      <c r="B309" s="41"/>
      <c r="C309" s="207" t="s">
        <v>510</v>
      </c>
      <c r="D309" s="207" t="s">
        <v>128</v>
      </c>
      <c r="E309" s="208" t="s">
        <v>511</v>
      </c>
      <c r="F309" s="209" t="s">
        <v>512</v>
      </c>
      <c r="G309" s="210" t="s">
        <v>131</v>
      </c>
      <c r="H309" s="211">
        <v>4</v>
      </c>
      <c r="I309" s="212"/>
      <c r="J309" s="213">
        <f>ROUND(I309*H309,2)</f>
        <v>0</v>
      </c>
      <c r="K309" s="209" t="s">
        <v>132</v>
      </c>
      <c r="L309" s="46"/>
      <c r="M309" s="214" t="s">
        <v>19</v>
      </c>
      <c r="N309" s="215" t="s">
        <v>45</v>
      </c>
      <c r="O309" s="86"/>
      <c r="P309" s="216">
        <f>O309*H309</f>
        <v>0</v>
      </c>
      <c r="Q309" s="216">
        <v>0</v>
      </c>
      <c r="R309" s="216">
        <f>Q309*H309</f>
        <v>0</v>
      </c>
      <c r="S309" s="216">
        <v>0</v>
      </c>
      <c r="T309" s="217">
        <f>S309*H309</f>
        <v>0</v>
      </c>
      <c r="U309" s="40"/>
      <c r="V309" s="40"/>
      <c r="W309" s="40"/>
      <c r="X309" s="40"/>
      <c r="Y309" s="40"/>
      <c r="Z309" s="40"/>
      <c r="AA309" s="40"/>
      <c r="AB309" s="40"/>
      <c r="AC309" s="40"/>
      <c r="AD309" s="40"/>
      <c r="AE309" s="40"/>
      <c r="AR309" s="218" t="s">
        <v>80</v>
      </c>
      <c r="AT309" s="218" t="s">
        <v>128</v>
      </c>
      <c r="AU309" s="218" t="s">
        <v>80</v>
      </c>
      <c r="AY309" s="19" t="s">
        <v>124</v>
      </c>
      <c r="BE309" s="219">
        <f>IF(N309="základní",J309,0)</f>
        <v>0</v>
      </c>
      <c r="BF309" s="219">
        <f>IF(N309="snížená",J309,0)</f>
        <v>0</v>
      </c>
      <c r="BG309" s="219">
        <f>IF(N309="zákl. přenesená",J309,0)</f>
        <v>0</v>
      </c>
      <c r="BH309" s="219">
        <f>IF(N309="sníž. přenesená",J309,0)</f>
        <v>0</v>
      </c>
      <c r="BI309" s="219">
        <f>IF(N309="nulová",J309,0)</f>
        <v>0</v>
      </c>
      <c r="BJ309" s="19" t="s">
        <v>80</v>
      </c>
      <c r="BK309" s="219">
        <f>ROUND(I309*H309,2)</f>
        <v>0</v>
      </c>
      <c r="BL309" s="19" t="s">
        <v>80</v>
      </c>
      <c r="BM309" s="218" t="s">
        <v>513</v>
      </c>
    </row>
    <row r="310" s="2" customFormat="1" ht="49.05" customHeight="1">
      <c r="A310" s="40"/>
      <c r="B310" s="41"/>
      <c r="C310" s="207" t="s">
        <v>514</v>
      </c>
      <c r="D310" s="207" t="s">
        <v>128</v>
      </c>
      <c r="E310" s="208" t="s">
        <v>515</v>
      </c>
      <c r="F310" s="209" t="s">
        <v>516</v>
      </c>
      <c r="G310" s="210" t="s">
        <v>131</v>
      </c>
      <c r="H310" s="211">
        <v>7</v>
      </c>
      <c r="I310" s="212"/>
      <c r="J310" s="213">
        <f>ROUND(I310*H310,2)</f>
        <v>0</v>
      </c>
      <c r="K310" s="209" t="s">
        <v>132</v>
      </c>
      <c r="L310" s="46"/>
      <c r="M310" s="214" t="s">
        <v>19</v>
      </c>
      <c r="N310" s="215" t="s">
        <v>45</v>
      </c>
      <c r="O310" s="86"/>
      <c r="P310" s="216">
        <f>O310*H310</f>
        <v>0</v>
      </c>
      <c r="Q310" s="216">
        <v>0</v>
      </c>
      <c r="R310" s="216">
        <f>Q310*H310</f>
        <v>0</v>
      </c>
      <c r="S310" s="216">
        <v>0</v>
      </c>
      <c r="T310" s="217">
        <f>S310*H310</f>
        <v>0</v>
      </c>
      <c r="U310" s="40"/>
      <c r="V310" s="40"/>
      <c r="W310" s="40"/>
      <c r="X310" s="40"/>
      <c r="Y310" s="40"/>
      <c r="Z310" s="40"/>
      <c r="AA310" s="40"/>
      <c r="AB310" s="40"/>
      <c r="AC310" s="40"/>
      <c r="AD310" s="40"/>
      <c r="AE310" s="40"/>
      <c r="AR310" s="218" t="s">
        <v>80</v>
      </c>
      <c r="AT310" s="218" t="s">
        <v>128</v>
      </c>
      <c r="AU310" s="218" t="s">
        <v>80</v>
      </c>
      <c r="AY310" s="19" t="s">
        <v>124</v>
      </c>
      <c r="BE310" s="219">
        <f>IF(N310="základní",J310,0)</f>
        <v>0</v>
      </c>
      <c r="BF310" s="219">
        <f>IF(N310="snížená",J310,0)</f>
        <v>0</v>
      </c>
      <c r="BG310" s="219">
        <f>IF(N310="zákl. přenesená",J310,0)</f>
        <v>0</v>
      </c>
      <c r="BH310" s="219">
        <f>IF(N310="sníž. přenesená",J310,0)</f>
        <v>0</v>
      </c>
      <c r="BI310" s="219">
        <f>IF(N310="nulová",J310,0)</f>
        <v>0</v>
      </c>
      <c r="BJ310" s="19" t="s">
        <v>80</v>
      </c>
      <c r="BK310" s="219">
        <f>ROUND(I310*H310,2)</f>
        <v>0</v>
      </c>
      <c r="BL310" s="19" t="s">
        <v>80</v>
      </c>
      <c r="BM310" s="218" t="s">
        <v>517</v>
      </c>
    </row>
    <row r="311" s="2" customFormat="1" ht="16.5" customHeight="1">
      <c r="A311" s="40"/>
      <c r="B311" s="41"/>
      <c r="C311" s="207" t="s">
        <v>518</v>
      </c>
      <c r="D311" s="207" t="s">
        <v>128</v>
      </c>
      <c r="E311" s="208" t="s">
        <v>519</v>
      </c>
      <c r="F311" s="209" t="s">
        <v>520</v>
      </c>
      <c r="G311" s="210" t="s">
        <v>131</v>
      </c>
      <c r="H311" s="211">
        <v>4</v>
      </c>
      <c r="I311" s="212"/>
      <c r="J311" s="213">
        <f>ROUND(I311*H311,2)</f>
        <v>0</v>
      </c>
      <c r="K311" s="209" t="s">
        <v>132</v>
      </c>
      <c r="L311" s="46"/>
      <c r="M311" s="214" t="s">
        <v>19</v>
      </c>
      <c r="N311" s="215" t="s">
        <v>45</v>
      </c>
      <c r="O311" s="86"/>
      <c r="P311" s="216">
        <f>O311*H311</f>
        <v>0</v>
      </c>
      <c r="Q311" s="216">
        <v>0</v>
      </c>
      <c r="R311" s="216">
        <f>Q311*H311</f>
        <v>0</v>
      </c>
      <c r="S311" s="216">
        <v>0</v>
      </c>
      <c r="T311" s="217">
        <f>S311*H311</f>
        <v>0</v>
      </c>
      <c r="U311" s="40"/>
      <c r="V311" s="40"/>
      <c r="W311" s="40"/>
      <c r="X311" s="40"/>
      <c r="Y311" s="40"/>
      <c r="Z311" s="40"/>
      <c r="AA311" s="40"/>
      <c r="AB311" s="40"/>
      <c r="AC311" s="40"/>
      <c r="AD311" s="40"/>
      <c r="AE311" s="40"/>
      <c r="AR311" s="218" t="s">
        <v>80</v>
      </c>
      <c r="AT311" s="218" t="s">
        <v>128</v>
      </c>
      <c r="AU311" s="218" t="s">
        <v>80</v>
      </c>
      <c r="AY311" s="19" t="s">
        <v>124</v>
      </c>
      <c r="BE311" s="219">
        <f>IF(N311="základní",J311,0)</f>
        <v>0</v>
      </c>
      <c r="BF311" s="219">
        <f>IF(N311="snížená",J311,0)</f>
        <v>0</v>
      </c>
      <c r="BG311" s="219">
        <f>IF(N311="zákl. přenesená",J311,0)</f>
        <v>0</v>
      </c>
      <c r="BH311" s="219">
        <f>IF(N311="sníž. přenesená",J311,0)</f>
        <v>0</v>
      </c>
      <c r="BI311" s="219">
        <f>IF(N311="nulová",J311,0)</f>
        <v>0</v>
      </c>
      <c r="BJ311" s="19" t="s">
        <v>80</v>
      </c>
      <c r="BK311" s="219">
        <f>ROUND(I311*H311,2)</f>
        <v>0</v>
      </c>
      <c r="BL311" s="19" t="s">
        <v>80</v>
      </c>
      <c r="BM311" s="218" t="s">
        <v>521</v>
      </c>
    </row>
    <row r="312" s="2" customFormat="1" ht="16.5" customHeight="1">
      <c r="A312" s="40"/>
      <c r="B312" s="41"/>
      <c r="C312" s="207" t="s">
        <v>522</v>
      </c>
      <c r="D312" s="207" t="s">
        <v>128</v>
      </c>
      <c r="E312" s="208" t="s">
        <v>523</v>
      </c>
      <c r="F312" s="209" t="s">
        <v>524</v>
      </c>
      <c r="G312" s="210" t="s">
        <v>131</v>
      </c>
      <c r="H312" s="211">
        <v>4</v>
      </c>
      <c r="I312" s="212"/>
      <c r="J312" s="213">
        <f>ROUND(I312*H312,2)</f>
        <v>0</v>
      </c>
      <c r="K312" s="209" t="s">
        <v>132</v>
      </c>
      <c r="L312" s="46"/>
      <c r="M312" s="214" t="s">
        <v>19</v>
      </c>
      <c r="N312" s="215" t="s">
        <v>45</v>
      </c>
      <c r="O312" s="86"/>
      <c r="P312" s="216">
        <f>O312*H312</f>
        <v>0</v>
      </c>
      <c r="Q312" s="216">
        <v>0</v>
      </c>
      <c r="R312" s="216">
        <f>Q312*H312</f>
        <v>0</v>
      </c>
      <c r="S312" s="216">
        <v>0</v>
      </c>
      <c r="T312" s="217">
        <f>S312*H312</f>
        <v>0</v>
      </c>
      <c r="U312" s="40"/>
      <c r="V312" s="40"/>
      <c r="W312" s="40"/>
      <c r="X312" s="40"/>
      <c r="Y312" s="40"/>
      <c r="Z312" s="40"/>
      <c r="AA312" s="40"/>
      <c r="AB312" s="40"/>
      <c r="AC312" s="40"/>
      <c r="AD312" s="40"/>
      <c r="AE312" s="40"/>
      <c r="AR312" s="218" t="s">
        <v>80</v>
      </c>
      <c r="AT312" s="218" t="s">
        <v>128</v>
      </c>
      <c r="AU312" s="218" t="s">
        <v>80</v>
      </c>
      <c r="AY312" s="19" t="s">
        <v>124</v>
      </c>
      <c r="BE312" s="219">
        <f>IF(N312="základní",J312,0)</f>
        <v>0</v>
      </c>
      <c r="BF312" s="219">
        <f>IF(N312="snížená",J312,0)</f>
        <v>0</v>
      </c>
      <c r="BG312" s="219">
        <f>IF(N312="zákl. přenesená",J312,0)</f>
        <v>0</v>
      </c>
      <c r="BH312" s="219">
        <f>IF(N312="sníž. přenesená",J312,0)</f>
        <v>0</v>
      </c>
      <c r="BI312" s="219">
        <f>IF(N312="nulová",J312,0)</f>
        <v>0</v>
      </c>
      <c r="BJ312" s="19" t="s">
        <v>80</v>
      </c>
      <c r="BK312" s="219">
        <f>ROUND(I312*H312,2)</f>
        <v>0</v>
      </c>
      <c r="BL312" s="19" t="s">
        <v>80</v>
      </c>
      <c r="BM312" s="218" t="s">
        <v>525</v>
      </c>
    </row>
    <row r="313" s="2" customFormat="1" ht="16.5" customHeight="1">
      <c r="A313" s="40"/>
      <c r="B313" s="41"/>
      <c r="C313" s="207" t="s">
        <v>526</v>
      </c>
      <c r="D313" s="207" t="s">
        <v>128</v>
      </c>
      <c r="E313" s="208" t="s">
        <v>527</v>
      </c>
      <c r="F313" s="209" t="s">
        <v>528</v>
      </c>
      <c r="G313" s="210" t="s">
        <v>131</v>
      </c>
      <c r="H313" s="211">
        <v>1</v>
      </c>
      <c r="I313" s="212"/>
      <c r="J313" s="213">
        <f>ROUND(I313*H313,2)</f>
        <v>0</v>
      </c>
      <c r="K313" s="209" t="s">
        <v>132</v>
      </c>
      <c r="L313" s="46"/>
      <c r="M313" s="214" t="s">
        <v>19</v>
      </c>
      <c r="N313" s="215" t="s">
        <v>45</v>
      </c>
      <c r="O313" s="86"/>
      <c r="P313" s="216">
        <f>O313*H313</f>
        <v>0</v>
      </c>
      <c r="Q313" s="216">
        <v>0</v>
      </c>
      <c r="R313" s="216">
        <f>Q313*H313</f>
        <v>0</v>
      </c>
      <c r="S313" s="216">
        <v>0</v>
      </c>
      <c r="T313" s="217">
        <f>S313*H313</f>
        <v>0</v>
      </c>
      <c r="U313" s="40"/>
      <c r="V313" s="40"/>
      <c r="W313" s="40"/>
      <c r="X313" s="40"/>
      <c r="Y313" s="40"/>
      <c r="Z313" s="40"/>
      <c r="AA313" s="40"/>
      <c r="AB313" s="40"/>
      <c r="AC313" s="40"/>
      <c r="AD313" s="40"/>
      <c r="AE313" s="40"/>
      <c r="AR313" s="218" t="s">
        <v>80</v>
      </c>
      <c r="AT313" s="218" t="s">
        <v>128</v>
      </c>
      <c r="AU313" s="218" t="s">
        <v>80</v>
      </c>
      <c r="AY313" s="19" t="s">
        <v>124</v>
      </c>
      <c r="BE313" s="219">
        <f>IF(N313="základní",J313,0)</f>
        <v>0</v>
      </c>
      <c r="BF313" s="219">
        <f>IF(N313="snížená",J313,0)</f>
        <v>0</v>
      </c>
      <c r="BG313" s="219">
        <f>IF(N313="zákl. přenesená",J313,0)</f>
        <v>0</v>
      </c>
      <c r="BH313" s="219">
        <f>IF(N313="sníž. přenesená",J313,0)</f>
        <v>0</v>
      </c>
      <c r="BI313" s="219">
        <f>IF(N313="nulová",J313,0)</f>
        <v>0</v>
      </c>
      <c r="BJ313" s="19" t="s">
        <v>80</v>
      </c>
      <c r="BK313" s="219">
        <f>ROUND(I313*H313,2)</f>
        <v>0</v>
      </c>
      <c r="BL313" s="19" t="s">
        <v>80</v>
      </c>
      <c r="BM313" s="218" t="s">
        <v>529</v>
      </c>
    </row>
    <row r="314" s="2" customFormat="1" ht="37.8" customHeight="1">
      <c r="A314" s="40"/>
      <c r="B314" s="41"/>
      <c r="C314" s="207" t="s">
        <v>530</v>
      </c>
      <c r="D314" s="207" t="s">
        <v>128</v>
      </c>
      <c r="E314" s="208" t="s">
        <v>531</v>
      </c>
      <c r="F314" s="209" t="s">
        <v>532</v>
      </c>
      <c r="G314" s="210" t="s">
        <v>131</v>
      </c>
      <c r="H314" s="211">
        <v>14</v>
      </c>
      <c r="I314" s="212"/>
      <c r="J314" s="213">
        <f>ROUND(I314*H314,2)</f>
        <v>0</v>
      </c>
      <c r="K314" s="209" t="s">
        <v>132</v>
      </c>
      <c r="L314" s="46"/>
      <c r="M314" s="214" t="s">
        <v>19</v>
      </c>
      <c r="N314" s="215" t="s">
        <v>45</v>
      </c>
      <c r="O314" s="86"/>
      <c r="P314" s="216">
        <f>O314*H314</f>
        <v>0</v>
      </c>
      <c r="Q314" s="216">
        <v>0</v>
      </c>
      <c r="R314" s="216">
        <f>Q314*H314</f>
        <v>0</v>
      </c>
      <c r="S314" s="216">
        <v>0</v>
      </c>
      <c r="T314" s="217">
        <f>S314*H314</f>
        <v>0</v>
      </c>
      <c r="U314" s="40"/>
      <c r="V314" s="40"/>
      <c r="W314" s="40"/>
      <c r="X314" s="40"/>
      <c r="Y314" s="40"/>
      <c r="Z314" s="40"/>
      <c r="AA314" s="40"/>
      <c r="AB314" s="40"/>
      <c r="AC314" s="40"/>
      <c r="AD314" s="40"/>
      <c r="AE314" s="40"/>
      <c r="AR314" s="218" t="s">
        <v>80</v>
      </c>
      <c r="AT314" s="218" t="s">
        <v>128</v>
      </c>
      <c r="AU314" s="218" t="s">
        <v>80</v>
      </c>
      <c r="AY314" s="19" t="s">
        <v>124</v>
      </c>
      <c r="BE314" s="219">
        <f>IF(N314="základní",J314,0)</f>
        <v>0</v>
      </c>
      <c r="BF314" s="219">
        <f>IF(N314="snížená",J314,0)</f>
        <v>0</v>
      </c>
      <c r="BG314" s="219">
        <f>IF(N314="zákl. přenesená",J314,0)</f>
        <v>0</v>
      </c>
      <c r="BH314" s="219">
        <f>IF(N314="sníž. přenesená",J314,0)</f>
        <v>0</v>
      </c>
      <c r="BI314" s="219">
        <f>IF(N314="nulová",J314,0)</f>
        <v>0</v>
      </c>
      <c r="BJ314" s="19" t="s">
        <v>80</v>
      </c>
      <c r="BK314" s="219">
        <f>ROUND(I314*H314,2)</f>
        <v>0</v>
      </c>
      <c r="BL314" s="19" t="s">
        <v>80</v>
      </c>
      <c r="BM314" s="218" t="s">
        <v>533</v>
      </c>
    </row>
    <row r="315" s="2" customFormat="1" ht="16.5" customHeight="1">
      <c r="A315" s="40"/>
      <c r="B315" s="41"/>
      <c r="C315" s="257" t="s">
        <v>534</v>
      </c>
      <c r="D315" s="257" t="s">
        <v>121</v>
      </c>
      <c r="E315" s="258" t="s">
        <v>535</v>
      </c>
      <c r="F315" s="259" t="s">
        <v>536</v>
      </c>
      <c r="G315" s="260" t="s">
        <v>131</v>
      </c>
      <c r="H315" s="261">
        <v>22</v>
      </c>
      <c r="I315" s="262"/>
      <c r="J315" s="263">
        <f>ROUND(I315*H315,2)</f>
        <v>0</v>
      </c>
      <c r="K315" s="259" t="s">
        <v>132</v>
      </c>
      <c r="L315" s="264"/>
      <c r="M315" s="265" t="s">
        <v>19</v>
      </c>
      <c r="N315" s="266" t="s">
        <v>45</v>
      </c>
      <c r="O315" s="86"/>
      <c r="P315" s="216">
        <f>O315*H315</f>
        <v>0</v>
      </c>
      <c r="Q315" s="216">
        <v>0</v>
      </c>
      <c r="R315" s="216">
        <f>Q315*H315</f>
        <v>0</v>
      </c>
      <c r="S315" s="216">
        <v>0</v>
      </c>
      <c r="T315" s="217">
        <f>S315*H315</f>
        <v>0</v>
      </c>
      <c r="U315" s="40"/>
      <c r="V315" s="40"/>
      <c r="W315" s="40"/>
      <c r="X315" s="40"/>
      <c r="Y315" s="40"/>
      <c r="Z315" s="40"/>
      <c r="AA315" s="40"/>
      <c r="AB315" s="40"/>
      <c r="AC315" s="40"/>
      <c r="AD315" s="40"/>
      <c r="AE315" s="40"/>
      <c r="AR315" s="218" t="s">
        <v>82</v>
      </c>
      <c r="AT315" s="218" t="s">
        <v>121</v>
      </c>
      <c r="AU315" s="218" t="s">
        <v>80</v>
      </c>
      <c r="AY315" s="19" t="s">
        <v>124</v>
      </c>
      <c r="BE315" s="219">
        <f>IF(N315="základní",J315,0)</f>
        <v>0</v>
      </c>
      <c r="BF315" s="219">
        <f>IF(N315="snížená",J315,0)</f>
        <v>0</v>
      </c>
      <c r="BG315" s="219">
        <f>IF(N315="zákl. přenesená",J315,0)</f>
        <v>0</v>
      </c>
      <c r="BH315" s="219">
        <f>IF(N315="sníž. přenesená",J315,0)</f>
        <v>0</v>
      </c>
      <c r="BI315" s="219">
        <f>IF(N315="nulová",J315,0)</f>
        <v>0</v>
      </c>
      <c r="BJ315" s="19" t="s">
        <v>80</v>
      </c>
      <c r="BK315" s="219">
        <f>ROUND(I315*H315,2)</f>
        <v>0</v>
      </c>
      <c r="BL315" s="19" t="s">
        <v>80</v>
      </c>
      <c r="BM315" s="218" t="s">
        <v>537</v>
      </c>
    </row>
    <row r="316" s="2" customFormat="1">
      <c r="A316" s="40"/>
      <c r="B316" s="41"/>
      <c r="C316" s="42"/>
      <c r="D316" s="220" t="s">
        <v>134</v>
      </c>
      <c r="E316" s="42"/>
      <c r="F316" s="221" t="s">
        <v>538</v>
      </c>
      <c r="G316" s="42"/>
      <c r="H316" s="42"/>
      <c r="I316" s="222"/>
      <c r="J316" s="42"/>
      <c r="K316" s="42"/>
      <c r="L316" s="46"/>
      <c r="M316" s="223"/>
      <c r="N316" s="224"/>
      <c r="O316" s="86"/>
      <c r="P316" s="86"/>
      <c r="Q316" s="86"/>
      <c r="R316" s="86"/>
      <c r="S316" s="86"/>
      <c r="T316" s="87"/>
      <c r="U316" s="40"/>
      <c r="V316" s="40"/>
      <c r="W316" s="40"/>
      <c r="X316" s="40"/>
      <c r="Y316" s="40"/>
      <c r="Z316" s="40"/>
      <c r="AA316" s="40"/>
      <c r="AB316" s="40"/>
      <c r="AC316" s="40"/>
      <c r="AD316" s="40"/>
      <c r="AE316" s="40"/>
      <c r="AT316" s="19" t="s">
        <v>134</v>
      </c>
      <c r="AU316" s="19" t="s">
        <v>80</v>
      </c>
    </row>
    <row r="317" s="2" customFormat="1" ht="16.5" customHeight="1">
      <c r="A317" s="40"/>
      <c r="B317" s="41"/>
      <c r="C317" s="207" t="s">
        <v>539</v>
      </c>
      <c r="D317" s="207" t="s">
        <v>128</v>
      </c>
      <c r="E317" s="208" t="s">
        <v>540</v>
      </c>
      <c r="F317" s="209" t="s">
        <v>541</v>
      </c>
      <c r="G317" s="210" t="s">
        <v>131</v>
      </c>
      <c r="H317" s="211">
        <v>22</v>
      </c>
      <c r="I317" s="212"/>
      <c r="J317" s="213">
        <f>ROUND(I317*H317,2)</f>
        <v>0</v>
      </c>
      <c r="K317" s="209" t="s">
        <v>132</v>
      </c>
      <c r="L317" s="46"/>
      <c r="M317" s="214" t="s">
        <v>19</v>
      </c>
      <c r="N317" s="215" t="s">
        <v>45</v>
      </c>
      <c r="O317" s="86"/>
      <c r="P317" s="216">
        <f>O317*H317</f>
        <v>0</v>
      </c>
      <c r="Q317" s="216">
        <v>0</v>
      </c>
      <c r="R317" s="216">
        <f>Q317*H317</f>
        <v>0</v>
      </c>
      <c r="S317" s="216">
        <v>0</v>
      </c>
      <c r="T317" s="217">
        <f>S317*H317</f>
        <v>0</v>
      </c>
      <c r="U317" s="40"/>
      <c r="V317" s="40"/>
      <c r="W317" s="40"/>
      <c r="X317" s="40"/>
      <c r="Y317" s="40"/>
      <c r="Z317" s="40"/>
      <c r="AA317" s="40"/>
      <c r="AB317" s="40"/>
      <c r="AC317" s="40"/>
      <c r="AD317" s="40"/>
      <c r="AE317" s="40"/>
      <c r="AR317" s="218" t="s">
        <v>80</v>
      </c>
      <c r="AT317" s="218" t="s">
        <v>128</v>
      </c>
      <c r="AU317" s="218" t="s">
        <v>80</v>
      </c>
      <c r="AY317" s="19" t="s">
        <v>124</v>
      </c>
      <c r="BE317" s="219">
        <f>IF(N317="základní",J317,0)</f>
        <v>0</v>
      </c>
      <c r="BF317" s="219">
        <f>IF(N317="snížená",J317,0)</f>
        <v>0</v>
      </c>
      <c r="BG317" s="219">
        <f>IF(N317="zákl. přenesená",J317,0)</f>
        <v>0</v>
      </c>
      <c r="BH317" s="219">
        <f>IF(N317="sníž. přenesená",J317,0)</f>
        <v>0</v>
      </c>
      <c r="BI317" s="219">
        <f>IF(N317="nulová",J317,0)</f>
        <v>0</v>
      </c>
      <c r="BJ317" s="19" t="s">
        <v>80</v>
      </c>
      <c r="BK317" s="219">
        <f>ROUND(I317*H317,2)</f>
        <v>0</v>
      </c>
      <c r="BL317" s="19" t="s">
        <v>80</v>
      </c>
      <c r="BM317" s="218" t="s">
        <v>542</v>
      </c>
    </row>
    <row r="318" s="2" customFormat="1">
      <c r="A318" s="40"/>
      <c r="B318" s="41"/>
      <c r="C318" s="42"/>
      <c r="D318" s="220" t="s">
        <v>134</v>
      </c>
      <c r="E318" s="42"/>
      <c r="F318" s="221" t="s">
        <v>538</v>
      </c>
      <c r="G318" s="42"/>
      <c r="H318" s="42"/>
      <c r="I318" s="222"/>
      <c r="J318" s="42"/>
      <c r="K318" s="42"/>
      <c r="L318" s="46"/>
      <c r="M318" s="223"/>
      <c r="N318" s="224"/>
      <c r="O318" s="86"/>
      <c r="P318" s="86"/>
      <c r="Q318" s="86"/>
      <c r="R318" s="86"/>
      <c r="S318" s="86"/>
      <c r="T318" s="87"/>
      <c r="U318" s="40"/>
      <c r="V318" s="40"/>
      <c r="W318" s="40"/>
      <c r="X318" s="40"/>
      <c r="Y318" s="40"/>
      <c r="Z318" s="40"/>
      <c r="AA318" s="40"/>
      <c r="AB318" s="40"/>
      <c r="AC318" s="40"/>
      <c r="AD318" s="40"/>
      <c r="AE318" s="40"/>
      <c r="AT318" s="19" t="s">
        <v>134</v>
      </c>
      <c r="AU318" s="19" t="s">
        <v>80</v>
      </c>
    </row>
    <row r="319" s="2" customFormat="1" ht="24.15" customHeight="1">
      <c r="A319" s="40"/>
      <c r="B319" s="41"/>
      <c r="C319" s="207" t="s">
        <v>543</v>
      </c>
      <c r="D319" s="207" t="s">
        <v>128</v>
      </c>
      <c r="E319" s="208" t="s">
        <v>544</v>
      </c>
      <c r="F319" s="209" t="s">
        <v>545</v>
      </c>
      <c r="G319" s="210" t="s">
        <v>546</v>
      </c>
      <c r="H319" s="211">
        <v>45</v>
      </c>
      <c r="I319" s="212"/>
      <c r="J319" s="213">
        <f>ROUND(I319*H319,2)</f>
        <v>0</v>
      </c>
      <c r="K319" s="209" t="s">
        <v>132</v>
      </c>
      <c r="L319" s="46"/>
      <c r="M319" s="214" t="s">
        <v>19</v>
      </c>
      <c r="N319" s="215" t="s">
        <v>45</v>
      </c>
      <c r="O319" s="86"/>
      <c r="P319" s="216">
        <f>O319*H319</f>
        <v>0</v>
      </c>
      <c r="Q319" s="216">
        <v>0</v>
      </c>
      <c r="R319" s="216">
        <f>Q319*H319</f>
        <v>0</v>
      </c>
      <c r="S319" s="216">
        <v>0</v>
      </c>
      <c r="T319" s="217">
        <f>S319*H319</f>
        <v>0</v>
      </c>
      <c r="U319" s="40"/>
      <c r="V319" s="40"/>
      <c r="W319" s="40"/>
      <c r="X319" s="40"/>
      <c r="Y319" s="40"/>
      <c r="Z319" s="40"/>
      <c r="AA319" s="40"/>
      <c r="AB319" s="40"/>
      <c r="AC319" s="40"/>
      <c r="AD319" s="40"/>
      <c r="AE319" s="40"/>
      <c r="AR319" s="218" t="s">
        <v>80</v>
      </c>
      <c r="AT319" s="218" t="s">
        <v>128</v>
      </c>
      <c r="AU319" s="218" t="s">
        <v>80</v>
      </c>
      <c r="AY319" s="19" t="s">
        <v>124</v>
      </c>
      <c r="BE319" s="219">
        <f>IF(N319="základní",J319,0)</f>
        <v>0</v>
      </c>
      <c r="BF319" s="219">
        <f>IF(N319="snížená",J319,0)</f>
        <v>0</v>
      </c>
      <c r="BG319" s="219">
        <f>IF(N319="zákl. přenesená",J319,0)</f>
        <v>0</v>
      </c>
      <c r="BH319" s="219">
        <f>IF(N319="sníž. přenesená",J319,0)</f>
        <v>0</v>
      </c>
      <c r="BI319" s="219">
        <f>IF(N319="nulová",J319,0)</f>
        <v>0</v>
      </c>
      <c r="BJ319" s="19" t="s">
        <v>80</v>
      </c>
      <c r="BK319" s="219">
        <f>ROUND(I319*H319,2)</f>
        <v>0</v>
      </c>
      <c r="BL319" s="19" t="s">
        <v>80</v>
      </c>
      <c r="BM319" s="218" t="s">
        <v>547</v>
      </c>
    </row>
    <row r="320" s="2" customFormat="1">
      <c r="A320" s="40"/>
      <c r="B320" s="41"/>
      <c r="C320" s="42"/>
      <c r="D320" s="220" t="s">
        <v>134</v>
      </c>
      <c r="E320" s="42"/>
      <c r="F320" s="221" t="s">
        <v>548</v>
      </c>
      <c r="G320" s="42"/>
      <c r="H320" s="42"/>
      <c r="I320" s="222"/>
      <c r="J320" s="42"/>
      <c r="K320" s="42"/>
      <c r="L320" s="46"/>
      <c r="M320" s="223"/>
      <c r="N320" s="224"/>
      <c r="O320" s="86"/>
      <c r="P320" s="86"/>
      <c r="Q320" s="86"/>
      <c r="R320" s="86"/>
      <c r="S320" s="86"/>
      <c r="T320" s="87"/>
      <c r="U320" s="40"/>
      <c r="V320" s="40"/>
      <c r="W320" s="40"/>
      <c r="X320" s="40"/>
      <c r="Y320" s="40"/>
      <c r="Z320" s="40"/>
      <c r="AA320" s="40"/>
      <c r="AB320" s="40"/>
      <c r="AC320" s="40"/>
      <c r="AD320" s="40"/>
      <c r="AE320" s="40"/>
      <c r="AT320" s="19" t="s">
        <v>134</v>
      </c>
      <c r="AU320" s="19" t="s">
        <v>80</v>
      </c>
    </row>
    <row r="321" s="2" customFormat="1" ht="37.8" customHeight="1">
      <c r="A321" s="40"/>
      <c r="B321" s="41"/>
      <c r="C321" s="207" t="s">
        <v>153</v>
      </c>
      <c r="D321" s="207" t="s">
        <v>128</v>
      </c>
      <c r="E321" s="208" t="s">
        <v>549</v>
      </c>
      <c r="F321" s="209" t="s">
        <v>550</v>
      </c>
      <c r="G321" s="210" t="s">
        <v>546</v>
      </c>
      <c r="H321" s="211">
        <v>45</v>
      </c>
      <c r="I321" s="212"/>
      <c r="J321" s="213">
        <f>ROUND(I321*H321,2)</f>
        <v>0</v>
      </c>
      <c r="K321" s="209" t="s">
        <v>132</v>
      </c>
      <c r="L321" s="46"/>
      <c r="M321" s="214" t="s">
        <v>19</v>
      </c>
      <c r="N321" s="215" t="s">
        <v>45</v>
      </c>
      <c r="O321" s="86"/>
      <c r="P321" s="216">
        <f>O321*H321</f>
        <v>0</v>
      </c>
      <c r="Q321" s="216">
        <v>0</v>
      </c>
      <c r="R321" s="216">
        <f>Q321*H321</f>
        <v>0</v>
      </c>
      <c r="S321" s="216">
        <v>0</v>
      </c>
      <c r="T321" s="217">
        <f>S321*H321</f>
        <v>0</v>
      </c>
      <c r="U321" s="40"/>
      <c r="V321" s="40"/>
      <c r="W321" s="40"/>
      <c r="X321" s="40"/>
      <c r="Y321" s="40"/>
      <c r="Z321" s="40"/>
      <c r="AA321" s="40"/>
      <c r="AB321" s="40"/>
      <c r="AC321" s="40"/>
      <c r="AD321" s="40"/>
      <c r="AE321" s="40"/>
      <c r="AR321" s="218" t="s">
        <v>80</v>
      </c>
      <c r="AT321" s="218" t="s">
        <v>128</v>
      </c>
      <c r="AU321" s="218" t="s">
        <v>80</v>
      </c>
      <c r="AY321" s="19" t="s">
        <v>124</v>
      </c>
      <c r="BE321" s="219">
        <f>IF(N321="základní",J321,0)</f>
        <v>0</v>
      </c>
      <c r="BF321" s="219">
        <f>IF(N321="snížená",J321,0)</f>
        <v>0</v>
      </c>
      <c r="BG321" s="219">
        <f>IF(N321="zákl. přenesená",J321,0)</f>
        <v>0</v>
      </c>
      <c r="BH321" s="219">
        <f>IF(N321="sníž. přenesená",J321,0)</f>
        <v>0</v>
      </c>
      <c r="BI321" s="219">
        <f>IF(N321="nulová",J321,0)</f>
        <v>0</v>
      </c>
      <c r="BJ321" s="19" t="s">
        <v>80</v>
      </c>
      <c r="BK321" s="219">
        <f>ROUND(I321*H321,2)</f>
        <v>0</v>
      </c>
      <c r="BL321" s="19" t="s">
        <v>80</v>
      </c>
      <c r="BM321" s="218" t="s">
        <v>551</v>
      </c>
    </row>
    <row r="322" s="2" customFormat="1" ht="21.75" customHeight="1">
      <c r="A322" s="40"/>
      <c r="B322" s="41"/>
      <c r="C322" s="207" t="s">
        <v>552</v>
      </c>
      <c r="D322" s="207" t="s">
        <v>128</v>
      </c>
      <c r="E322" s="208" t="s">
        <v>553</v>
      </c>
      <c r="F322" s="209" t="s">
        <v>554</v>
      </c>
      <c r="G322" s="210" t="s">
        <v>546</v>
      </c>
      <c r="H322" s="211">
        <v>24</v>
      </c>
      <c r="I322" s="212"/>
      <c r="J322" s="213">
        <f>ROUND(I322*H322,2)</f>
        <v>0</v>
      </c>
      <c r="K322" s="209" t="s">
        <v>132</v>
      </c>
      <c r="L322" s="46"/>
      <c r="M322" s="214" t="s">
        <v>19</v>
      </c>
      <c r="N322" s="215" t="s">
        <v>45</v>
      </c>
      <c r="O322" s="86"/>
      <c r="P322" s="216">
        <f>O322*H322</f>
        <v>0</v>
      </c>
      <c r="Q322" s="216">
        <v>0</v>
      </c>
      <c r="R322" s="216">
        <f>Q322*H322</f>
        <v>0</v>
      </c>
      <c r="S322" s="216">
        <v>0</v>
      </c>
      <c r="T322" s="217">
        <f>S322*H322</f>
        <v>0</v>
      </c>
      <c r="U322" s="40"/>
      <c r="V322" s="40"/>
      <c r="W322" s="40"/>
      <c r="X322" s="40"/>
      <c r="Y322" s="40"/>
      <c r="Z322" s="40"/>
      <c r="AA322" s="40"/>
      <c r="AB322" s="40"/>
      <c r="AC322" s="40"/>
      <c r="AD322" s="40"/>
      <c r="AE322" s="40"/>
      <c r="AR322" s="218" t="s">
        <v>80</v>
      </c>
      <c r="AT322" s="218" t="s">
        <v>128</v>
      </c>
      <c r="AU322" s="218" t="s">
        <v>80</v>
      </c>
      <c r="AY322" s="19" t="s">
        <v>124</v>
      </c>
      <c r="BE322" s="219">
        <f>IF(N322="základní",J322,0)</f>
        <v>0</v>
      </c>
      <c r="BF322" s="219">
        <f>IF(N322="snížená",J322,0)</f>
        <v>0</v>
      </c>
      <c r="BG322" s="219">
        <f>IF(N322="zákl. přenesená",J322,0)</f>
        <v>0</v>
      </c>
      <c r="BH322" s="219">
        <f>IF(N322="sníž. přenesená",J322,0)</f>
        <v>0</v>
      </c>
      <c r="BI322" s="219">
        <f>IF(N322="nulová",J322,0)</f>
        <v>0</v>
      </c>
      <c r="BJ322" s="19" t="s">
        <v>80</v>
      </c>
      <c r="BK322" s="219">
        <f>ROUND(I322*H322,2)</f>
        <v>0</v>
      </c>
      <c r="BL322" s="19" t="s">
        <v>80</v>
      </c>
      <c r="BM322" s="218" t="s">
        <v>555</v>
      </c>
    </row>
    <row r="323" s="2" customFormat="1" ht="24.15" customHeight="1">
      <c r="A323" s="40"/>
      <c r="B323" s="41"/>
      <c r="C323" s="207" t="s">
        <v>149</v>
      </c>
      <c r="D323" s="207" t="s">
        <v>128</v>
      </c>
      <c r="E323" s="208" t="s">
        <v>556</v>
      </c>
      <c r="F323" s="209" t="s">
        <v>557</v>
      </c>
      <c r="G323" s="210" t="s">
        <v>546</v>
      </c>
      <c r="H323" s="211">
        <v>12</v>
      </c>
      <c r="I323" s="212"/>
      <c r="J323" s="213">
        <f>ROUND(I323*H323,2)</f>
        <v>0</v>
      </c>
      <c r="K323" s="209" t="s">
        <v>132</v>
      </c>
      <c r="L323" s="46"/>
      <c r="M323" s="278" t="s">
        <v>19</v>
      </c>
      <c r="N323" s="279" t="s">
        <v>45</v>
      </c>
      <c r="O323" s="280"/>
      <c r="P323" s="281">
        <f>O323*H323</f>
        <v>0</v>
      </c>
      <c r="Q323" s="281">
        <v>0</v>
      </c>
      <c r="R323" s="281">
        <f>Q323*H323</f>
        <v>0</v>
      </c>
      <c r="S323" s="281">
        <v>0</v>
      </c>
      <c r="T323" s="282">
        <f>S323*H323</f>
        <v>0</v>
      </c>
      <c r="U323" s="40"/>
      <c r="V323" s="40"/>
      <c r="W323" s="40"/>
      <c r="X323" s="40"/>
      <c r="Y323" s="40"/>
      <c r="Z323" s="40"/>
      <c r="AA323" s="40"/>
      <c r="AB323" s="40"/>
      <c r="AC323" s="40"/>
      <c r="AD323" s="40"/>
      <c r="AE323" s="40"/>
      <c r="AR323" s="218" t="s">
        <v>80</v>
      </c>
      <c r="AT323" s="218" t="s">
        <v>128</v>
      </c>
      <c r="AU323" s="218" t="s">
        <v>80</v>
      </c>
      <c r="AY323" s="19" t="s">
        <v>124</v>
      </c>
      <c r="BE323" s="219">
        <f>IF(N323="základní",J323,0)</f>
        <v>0</v>
      </c>
      <c r="BF323" s="219">
        <f>IF(N323="snížená",J323,0)</f>
        <v>0</v>
      </c>
      <c r="BG323" s="219">
        <f>IF(N323="zákl. přenesená",J323,0)</f>
        <v>0</v>
      </c>
      <c r="BH323" s="219">
        <f>IF(N323="sníž. přenesená",J323,0)</f>
        <v>0</v>
      </c>
      <c r="BI323" s="219">
        <f>IF(N323="nulová",J323,0)</f>
        <v>0</v>
      </c>
      <c r="BJ323" s="19" t="s">
        <v>80</v>
      </c>
      <c r="BK323" s="219">
        <f>ROUND(I323*H323,2)</f>
        <v>0</v>
      </c>
      <c r="BL323" s="19" t="s">
        <v>80</v>
      </c>
      <c r="BM323" s="218" t="s">
        <v>558</v>
      </c>
    </row>
    <row r="324" s="2" customFormat="1" ht="6.96" customHeight="1">
      <c r="A324" s="40"/>
      <c r="B324" s="61"/>
      <c r="C324" s="62"/>
      <c r="D324" s="62"/>
      <c r="E324" s="62"/>
      <c r="F324" s="62"/>
      <c r="G324" s="62"/>
      <c r="H324" s="62"/>
      <c r="I324" s="62"/>
      <c r="J324" s="62"/>
      <c r="K324" s="62"/>
      <c r="L324" s="46"/>
      <c r="M324" s="40"/>
      <c r="O324" s="40"/>
      <c r="P324" s="40"/>
      <c r="Q324" s="40"/>
      <c r="R324" s="40"/>
      <c r="S324" s="40"/>
      <c r="T324" s="40"/>
      <c r="U324" s="40"/>
      <c r="V324" s="40"/>
      <c r="W324" s="40"/>
      <c r="X324" s="40"/>
      <c r="Y324" s="40"/>
      <c r="Z324" s="40"/>
      <c r="AA324" s="40"/>
      <c r="AB324" s="40"/>
      <c r="AC324" s="40"/>
      <c r="AD324" s="40"/>
      <c r="AE324" s="40"/>
    </row>
  </sheetData>
  <sheetProtection sheet="1" autoFilter="0" formatColumns="0" formatRows="0" objects="1" scenarios="1" spinCount="100000" saltValue="emDU4IsSUxV+/ge8OZmyy5X3TCX0YTQjcBGxxcjm7O4Yroz14ho0SyikNEP12rBAGGg6kxeDcHXYAkEOakh2Dg==" hashValue="POAV5lKjYlS3oLNZRoeiOd/fIc2bLYrEa3nRQB5OxVP+PCNaJfD2S6cpUr/v/61c8bWnraYUp48OLOatX3Vieg==" algorithmName="SHA-512" password="CC35"/>
  <autoFilter ref="C86:K323"/>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row>
    <row r="3" s="1" customFormat="1" ht="6.96" customHeight="1">
      <c r="B3" s="140"/>
      <c r="C3" s="141"/>
      <c r="D3" s="141"/>
      <c r="E3" s="141"/>
      <c r="F3" s="141"/>
      <c r="G3" s="141"/>
      <c r="H3" s="141"/>
      <c r="I3" s="141"/>
      <c r="J3" s="141"/>
      <c r="K3" s="141"/>
      <c r="L3" s="22"/>
      <c r="AT3" s="19" t="s">
        <v>82</v>
      </c>
    </row>
    <row r="4" s="1" customFormat="1" ht="24.96" customHeight="1">
      <c r="B4" s="22"/>
      <c r="D4" s="142" t="s">
        <v>97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zakázky'!K6</f>
        <v>Oprava osvětlení v žst. Trutnov - střed</v>
      </c>
      <c r="F7" s="144"/>
      <c r="G7" s="144"/>
      <c r="H7" s="144"/>
      <c r="L7" s="22"/>
    </row>
    <row r="8" s="1" customFormat="1" ht="12" customHeight="1">
      <c r="B8" s="22"/>
      <c r="D8" s="144" t="s">
        <v>98</v>
      </c>
      <c r="L8" s="22"/>
    </row>
    <row r="9" s="2" customFormat="1" ht="16.5" customHeight="1">
      <c r="A9" s="40"/>
      <c r="B9" s="46"/>
      <c r="C9" s="40"/>
      <c r="D9" s="40"/>
      <c r="E9" s="145" t="s">
        <v>99</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100</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559</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zakázky'!AN8</f>
        <v>29. 11. 2022</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zakázky'!AN13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zakázky'!E14</f>
        <v>Vyplň údaj</v>
      </c>
      <c r="F20" s="135"/>
      <c r="G20" s="135"/>
      <c r="H20" s="135"/>
      <c r="I20" s="144" t="s">
        <v>29</v>
      </c>
      <c r="J20" s="35" t="str">
        <f>'Rekapitulace zakázky'!AN14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tr">
        <f>IF('Rekapitulace zakázky'!AN16="","",'Rekapitulace zakázky'!AN16)</f>
        <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tr">
        <f>IF('Rekapitulace zakázky'!E17="","",'Rekapitulace zakázky'!E17)</f>
        <v xml:space="preserve"> </v>
      </c>
      <c r="F23" s="40"/>
      <c r="G23" s="40"/>
      <c r="H23" s="40"/>
      <c r="I23" s="144" t="s">
        <v>29</v>
      </c>
      <c r="J23" s="135" t="str">
        <f>IF('Rekapitulace zakázky'!AN17="","",'Rekapitulace zakázky'!AN17)</f>
        <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26</v>
      </c>
      <c r="J25" s="135" t="s">
        <v>19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37</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38</v>
      </c>
      <c r="E28" s="40"/>
      <c r="F28" s="40"/>
      <c r="G28" s="40"/>
      <c r="H28" s="40"/>
      <c r="I28" s="40"/>
      <c r="J28" s="40"/>
      <c r="K28" s="40"/>
      <c r="L28" s="146"/>
      <c r="S28" s="40"/>
      <c r="T28" s="40"/>
      <c r="U28" s="40"/>
      <c r="V28" s="40"/>
      <c r="W28" s="40"/>
      <c r="X28" s="40"/>
      <c r="Y28" s="40"/>
      <c r="Z28" s="40"/>
      <c r="AA28" s="40"/>
      <c r="AB28" s="40"/>
      <c r="AC28" s="40"/>
      <c r="AD28" s="40"/>
      <c r="AE28" s="40"/>
    </row>
    <row r="29" s="8" customFormat="1" ht="47.25" customHeight="1">
      <c r="A29" s="149"/>
      <c r="B29" s="150"/>
      <c r="C29" s="149"/>
      <c r="D29" s="149"/>
      <c r="E29" s="151" t="s">
        <v>39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40</v>
      </c>
      <c r="E32" s="40"/>
      <c r="F32" s="40"/>
      <c r="G32" s="40"/>
      <c r="H32" s="40"/>
      <c r="I32" s="40"/>
      <c r="J32" s="155">
        <f>ROUND(J88,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42</v>
      </c>
      <c r="G34" s="40"/>
      <c r="H34" s="40"/>
      <c r="I34" s="156" t="s">
        <v>41</v>
      </c>
      <c r="J34" s="156" t="s">
        <v>43</v>
      </c>
      <c r="K34" s="40"/>
      <c r="L34" s="146"/>
      <c r="S34" s="40"/>
      <c r="T34" s="40"/>
      <c r="U34" s="40"/>
      <c r="V34" s="40"/>
      <c r="W34" s="40"/>
      <c r="X34" s="40"/>
      <c r="Y34" s="40"/>
      <c r="Z34" s="40"/>
      <c r="AA34" s="40"/>
      <c r="AB34" s="40"/>
      <c r="AC34" s="40"/>
      <c r="AD34" s="40"/>
      <c r="AE34" s="40"/>
    </row>
    <row r="35" s="2" customFormat="1" ht="14.4" customHeight="1">
      <c r="A35" s="40"/>
      <c r="B35" s="46"/>
      <c r="C35" s="40"/>
      <c r="D35" s="157" t="s">
        <v>44</v>
      </c>
      <c r="E35" s="144" t="s">
        <v>45</v>
      </c>
      <c r="F35" s="158">
        <f>ROUND((SUM(BE88:BE186)),  2)</f>
        <v>0</v>
      </c>
      <c r="G35" s="40"/>
      <c r="H35" s="40"/>
      <c r="I35" s="159">
        <v>0.20999999999999999</v>
      </c>
      <c r="J35" s="158">
        <f>ROUND(((SUM(BE88:BE186))*I35),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46</v>
      </c>
      <c r="F36" s="158">
        <f>ROUND((SUM(BF88:BF186)),  2)</f>
        <v>0</v>
      </c>
      <c r="G36" s="40"/>
      <c r="H36" s="40"/>
      <c r="I36" s="159">
        <v>0.14999999999999999</v>
      </c>
      <c r="J36" s="158">
        <f>ROUND(((SUM(BF88:BF186))*I36),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47</v>
      </c>
      <c r="F37" s="158">
        <f>ROUND((SUM(BG88:BG186)),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48</v>
      </c>
      <c r="F38" s="158">
        <f>ROUND((SUM(BH88:BH186)),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49</v>
      </c>
      <c r="F39" s="158">
        <f>ROUND((SUM(BI88:BI186)),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50</v>
      </c>
      <c r="E41" s="162"/>
      <c r="F41" s="162"/>
      <c r="G41" s="163" t="s">
        <v>51</v>
      </c>
      <c r="H41" s="164" t="s">
        <v>52</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102</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Oprava osvětlení v žst. Trutnov - střed</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98</v>
      </c>
      <c r="D51" s="24"/>
      <c r="E51" s="24"/>
      <c r="F51" s="24"/>
      <c r="G51" s="24"/>
      <c r="H51" s="24"/>
      <c r="I51" s="24"/>
      <c r="J51" s="24"/>
      <c r="K51" s="24"/>
      <c r="L51" s="22"/>
    </row>
    <row r="52" s="2" customFormat="1" ht="16.5" customHeight="1">
      <c r="A52" s="40"/>
      <c r="B52" s="41"/>
      <c r="C52" s="42"/>
      <c r="D52" s="42"/>
      <c r="E52" s="171" t="s">
        <v>99</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100</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R02 - Stavební část</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žst Trutnov-střed</v>
      </c>
      <c r="G56" s="42"/>
      <c r="H56" s="42"/>
      <c r="I56" s="34" t="s">
        <v>23</v>
      </c>
      <c r="J56" s="74" t="str">
        <f>IF(J14="","",J14)</f>
        <v>29. 11. 2022</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Správa železnic, státní organizace, OŘ HK</v>
      </c>
      <c r="G58" s="42"/>
      <c r="H58" s="42"/>
      <c r="I58" s="34" t="s">
        <v>33</v>
      </c>
      <c r="J58" s="38" t="str">
        <f>E23</f>
        <v xml:space="preserve"> </v>
      </c>
      <c r="K58" s="42"/>
      <c r="L58" s="146"/>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34" t="s">
        <v>36</v>
      </c>
      <c r="J59" s="38" t="str">
        <f>E26</f>
        <v>Petr Jakšík</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103</v>
      </c>
      <c r="D61" s="173"/>
      <c r="E61" s="173"/>
      <c r="F61" s="173"/>
      <c r="G61" s="173"/>
      <c r="H61" s="173"/>
      <c r="I61" s="173"/>
      <c r="J61" s="174" t="s">
        <v>104</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72</v>
      </c>
      <c r="D63" s="42"/>
      <c r="E63" s="42"/>
      <c r="F63" s="42"/>
      <c r="G63" s="42"/>
      <c r="H63" s="42"/>
      <c r="I63" s="42"/>
      <c r="J63" s="104">
        <f>J88</f>
        <v>0</v>
      </c>
      <c r="K63" s="42"/>
      <c r="L63" s="146"/>
      <c r="S63" s="40"/>
      <c r="T63" s="40"/>
      <c r="U63" s="40"/>
      <c r="V63" s="40"/>
      <c r="W63" s="40"/>
      <c r="X63" s="40"/>
      <c r="Y63" s="40"/>
      <c r="Z63" s="40"/>
      <c r="AA63" s="40"/>
      <c r="AB63" s="40"/>
      <c r="AC63" s="40"/>
      <c r="AD63" s="40"/>
      <c r="AE63" s="40"/>
      <c r="AU63" s="19" t="s">
        <v>105</v>
      </c>
    </row>
    <row r="64" s="9" customFormat="1" ht="24.96" customHeight="1">
      <c r="A64" s="9"/>
      <c r="B64" s="176"/>
      <c r="C64" s="177"/>
      <c r="D64" s="178" t="s">
        <v>560</v>
      </c>
      <c r="E64" s="179"/>
      <c r="F64" s="179"/>
      <c r="G64" s="179"/>
      <c r="H64" s="179"/>
      <c r="I64" s="179"/>
      <c r="J64" s="180">
        <f>J89</f>
        <v>0</v>
      </c>
      <c r="K64" s="177"/>
      <c r="L64" s="181"/>
      <c r="S64" s="9"/>
      <c r="T64" s="9"/>
      <c r="U64" s="9"/>
      <c r="V64" s="9"/>
      <c r="W64" s="9"/>
      <c r="X64" s="9"/>
      <c r="Y64" s="9"/>
      <c r="Z64" s="9"/>
      <c r="AA64" s="9"/>
      <c r="AB64" s="9"/>
      <c r="AC64" s="9"/>
      <c r="AD64" s="9"/>
      <c r="AE64" s="9"/>
    </row>
    <row r="65" s="9" customFormat="1" ht="24.96" customHeight="1">
      <c r="A65" s="9"/>
      <c r="B65" s="176"/>
      <c r="C65" s="177"/>
      <c r="D65" s="178" t="s">
        <v>106</v>
      </c>
      <c r="E65" s="179"/>
      <c r="F65" s="179"/>
      <c r="G65" s="179"/>
      <c r="H65" s="179"/>
      <c r="I65" s="179"/>
      <c r="J65" s="180">
        <f>J90</f>
        <v>0</v>
      </c>
      <c r="K65" s="177"/>
      <c r="L65" s="181"/>
      <c r="S65" s="9"/>
      <c r="T65" s="9"/>
      <c r="U65" s="9"/>
      <c r="V65" s="9"/>
      <c r="W65" s="9"/>
      <c r="X65" s="9"/>
      <c r="Y65" s="9"/>
      <c r="Z65" s="9"/>
      <c r="AA65" s="9"/>
      <c r="AB65" s="9"/>
      <c r="AC65" s="9"/>
      <c r="AD65" s="9"/>
      <c r="AE65" s="9"/>
    </row>
    <row r="66" s="16" customFormat="1" ht="19.92" customHeight="1">
      <c r="A66" s="16"/>
      <c r="B66" s="283"/>
      <c r="C66" s="127"/>
      <c r="D66" s="284" t="s">
        <v>561</v>
      </c>
      <c r="E66" s="285"/>
      <c r="F66" s="285"/>
      <c r="G66" s="285"/>
      <c r="H66" s="285"/>
      <c r="I66" s="285"/>
      <c r="J66" s="286">
        <f>J91</f>
        <v>0</v>
      </c>
      <c r="K66" s="127"/>
      <c r="L66" s="287"/>
      <c r="S66" s="16"/>
      <c r="T66" s="16"/>
      <c r="U66" s="16"/>
      <c r="V66" s="16"/>
      <c r="W66" s="16"/>
      <c r="X66" s="16"/>
      <c r="Y66" s="16"/>
      <c r="Z66" s="16"/>
      <c r="AA66" s="16"/>
      <c r="AB66" s="16"/>
      <c r="AC66" s="16"/>
      <c r="AD66" s="16"/>
      <c r="AE66" s="16"/>
    </row>
    <row r="67" s="2" customFormat="1" ht="21.84" customHeight="1">
      <c r="A67" s="40"/>
      <c r="B67" s="41"/>
      <c r="C67" s="42"/>
      <c r="D67" s="42"/>
      <c r="E67" s="42"/>
      <c r="F67" s="42"/>
      <c r="G67" s="42"/>
      <c r="H67" s="42"/>
      <c r="I67" s="42"/>
      <c r="J67" s="42"/>
      <c r="K67" s="42"/>
      <c r="L67" s="146"/>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62"/>
      <c r="J68" s="62"/>
      <c r="K68" s="62"/>
      <c r="L68" s="146"/>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64"/>
      <c r="J72" s="64"/>
      <c r="K72" s="64"/>
      <c r="L72" s="146"/>
      <c r="S72" s="40"/>
      <c r="T72" s="40"/>
      <c r="U72" s="40"/>
      <c r="V72" s="40"/>
      <c r="W72" s="40"/>
      <c r="X72" s="40"/>
      <c r="Y72" s="40"/>
      <c r="Z72" s="40"/>
      <c r="AA72" s="40"/>
      <c r="AB72" s="40"/>
      <c r="AC72" s="40"/>
      <c r="AD72" s="40"/>
      <c r="AE72" s="40"/>
    </row>
    <row r="73" s="2" customFormat="1" ht="24.96" customHeight="1">
      <c r="A73" s="40"/>
      <c r="B73" s="41"/>
      <c r="C73" s="25" t="s">
        <v>108</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6.5" customHeight="1">
      <c r="A76" s="40"/>
      <c r="B76" s="41"/>
      <c r="C76" s="42"/>
      <c r="D76" s="42"/>
      <c r="E76" s="171" t="str">
        <f>E7</f>
        <v>Oprava osvětlení v žst. Trutnov - střed</v>
      </c>
      <c r="F76" s="34"/>
      <c r="G76" s="34"/>
      <c r="H76" s="34"/>
      <c r="I76" s="42"/>
      <c r="J76" s="42"/>
      <c r="K76" s="42"/>
      <c r="L76" s="146"/>
      <c r="S76" s="40"/>
      <c r="T76" s="40"/>
      <c r="U76" s="40"/>
      <c r="V76" s="40"/>
      <c r="W76" s="40"/>
      <c r="X76" s="40"/>
      <c r="Y76" s="40"/>
      <c r="Z76" s="40"/>
      <c r="AA76" s="40"/>
      <c r="AB76" s="40"/>
      <c r="AC76" s="40"/>
      <c r="AD76" s="40"/>
      <c r="AE76" s="40"/>
    </row>
    <row r="77" s="1" customFormat="1" ht="12" customHeight="1">
      <c r="B77" s="23"/>
      <c r="C77" s="34" t="s">
        <v>98</v>
      </c>
      <c r="D77" s="24"/>
      <c r="E77" s="24"/>
      <c r="F77" s="24"/>
      <c r="G77" s="24"/>
      <c r="H77" s="24"/>
      <c r="I77" s="24"/>
      <c r="J77" s="24"/>
      <c r="K77" s="24"/>
      <c r="L77" s="22"/>
    </row>
    <row r="78" s="2" customFormat="1" ht="16.5" customHeight="1">
      <c r="A78" s="40"/>
      <c r="B78" s="41"/>
      <c r="C78" s="42"/>
      <c r="D78" s="42"/>
      <c r="E78" s="171" t="s">
        <v>99</v>
      </c>
      <c r="F78" s="42"/>
      <c r="G78" s="42"/>
      <c r="H78" s="42"/>
      <c r="I78" s="42"/>
      <c r="J78" s="42"/>
      <c r="K78" s="42"/>
      <c r="L78" s="146"/>
      <c r="S78" s="40"/>
      <c r="T78" s="40"/>
      <c r="U78" s="40"/>
      <c r="V78" s="40"/>
      <c r="W78" s="40"/>
      <c r="X78" s="40"/>
      <c r="Y78" s="40"/>
      <c r="Z78" s="40"/>
      <c r="AA78" s="40"/>
      <c r="AB78" s="40"/>
      <c r="AC78" s="40"/>
      <c r="AD78" s="40"/>
      <c r="AE78" s="40"/>
    </row>
    <row r="79" s="2" customFormat="1" ht="12" customHeight="1">
      <c r="A79" s="40"/>
      <c r="B79" s="41"/>
      <c r="C79" s="34" t="s">
        <v>100</v>
      </c>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6.5" customHeight="1">
      <c r="A80" s="40"/>
      <c r="B80" s="41"/>
      <c r="C80" s="42"/>
      <c r="D80" s="42"/>
      <c r="E80" s="71" t="str">
        <f>E11</f>
        <v>R02 - Stavební část</v>
      </c>
      <c r="F80" s="42"/>
      <c r="G80" s="42"/>
      <c r="H80" s="42"/>
      <c r="I80" s="42"/>
      <c r="J80" s="42"/>
      <c r="K80" s="42"/>
      <c r="L80" s="14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F14</f>
        <v>žst Trutnov-střed</v>
      </c>
      <c r="G82" s="42"/>
      <c r="H82" s="42"/>
      <c r="I82" s="34" t="s">
        <v>23</v>
      </c>
      <c r="J82" s="74" t="str">
        <f>IF(J14="","",J14)</f>
        <v>29. 11. 2022</v>
      </c>
      <c r="K82" s="42"/>
      <c r="L82" s="14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6"/>
      <c r="S83" s="40"/>
      <c r="T83" s="40"/>
      <c r="U83" s="40"/>
      <c r="V83" s="40"/>
      <c r="W83" s="40"/>
      <c r="X83" s="40"/>
      <c r="Y83" s="40"/>
      <c r="Z83" s="40"/>
      <c r="AA83" s="40"/>
      <c r="AB83" s="40"/>
      <c r="AC83" s="40"/>
      <c r="AD83" s="40"/>
      <c r="AE83" s="40"/>
    </row>
    <row r="84" s="2" customFormat="1" ht="15.15" customHeight="1">
      <c r="A84" s="40"/>
      <c r="B84" s="41"/>
      <c r="C84" s="34" t="s">
        <v>25</v>
      </c>
      <c r="D84" s="42"/>
      <c r="E84" s="42"/>
      <c r="F84" s="29" t="str">
        <f>E17</f>
        <v>Správa železnic, státní organizace, OŘ HK</v>
      </c>
      <c r="G84" s="42"/>
      <c r="H84" s="42"/>
      <c r="I84" s="34" t="s">
        <v>33</v>
      </c>
      <c r="J84" s="38" t="str">
        <f>E23</f>
        <v xml:space="preserve"> </v>
      </c>
      <c r="K84" s="42"/>
      <c r="L84" s="146"/>
      <c r="S84" s="40"/>
      <c r="T84" s="40"/>
      <c r="U84" s="40"/>
      <c r="V84" s="40"/>
      <c r="W84" s="40"/>
      <c r="X84" s="40"/>
      <c r="Y84" s="40"/>
      <c r="Z84" s="40"/>
      <c r="AA84" s="40"/>
      <c r="AB84" s="40"/>
      <c r="AC84" s="40"/>
      <c r="AD84" s="40"/>
      <c r="AE84" s="40"/>
    </row>
    <row r="85" s="2" customFormat="1" ht="15.15" customHeight="1">
      <c r="A85" s="40"/>
      <c r="B85" s="41"/>
      <c r="C85" s="34" t="s">
        <v>31</v>
      </c>
      <c r="D85" s="42"/>
      <c r="E85" s="42"/>
      <c r="F85" s="29" t="str">
        <f>IF(E20="","",E20)</f>
        <v>Vyplň údaj</v>
      </c>
      <c r="G85" s="42"/>
      <c r="H85" s="42"/>
      <c r="I85" s="34" t="s">
        <v>36</v>
      </c>
      <c r="J85" s="38" t="str">
        <f>E26</f>
        <v>Petr Jakšík</v>
      </c>
      <c r="K85" s="42"/>
      <c r="L85" s="146"/>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6"/>
      <c r="S86" s="40"/>
      <c r="T86" s="40"/>
      <c r="U86" s="40"/>
      <c r="V86" s="40"/>
      <c r="W86" s="40"/>
      <c r="X86" s="40"/>
      <c r="Y86" s="40"/>
      <c r="Z86" s="40"/>
      <c r="AA86" s="40"/>
      <c r="AB86" s="40"/>
      <c r="AC86" s="40"/>
      <c r="AD86" s="40"/>
      <c r="AE86" s="40"/>
    </row>
    <row r="87" s="10" customFormat="1" ht="29.28" customHeight="1">
      <c r="A87" s="182"/>
      <c r="B87" s="183"/>
      <c r="C87" s="184" t="s">
        <v>109</v>
      </c>
      <c r="D87" s="185" t="s">
        <v>59</v>
      </c>
      <c r="E87" s="185" t="s">
        <v>55</v>
      </c>
      <c r="F87" s="185" t="s">
        <v>56</v>
      </c>
      <c r="G87" s="185" t="s">
        <v>110</v>
      </c>
      <c r="H87" s="185" t="s">
        <v>111</v>
      </c>
      <c r="I87" s="185" t="s">
        <v>112</v>
      </c>
      <c r="J87" s="185" t="s">
        <v>104</v>
      </c>
      <c r="K87" s="186" t="s">
        <v>113</v>
      </c>
      <c r="L87" s="187"/>
      <c r="M87" s="94" t="s">
        <v>19</v>
      </c>
      <c r="N87" s="95" t="s">
        <v>44</v>
      </c>
      <c r="O87" s="95" t="s">
        <v>114</v>
      </c>
      <c r="P87" s="95" t="s">
        <v>115</v>
      </c>
      <c r="Q87" s="95" t="s">
        <v>116</v>
      </c>
      <c r="R87" s="95" t="s">
        <v>117</v>
      </c>
      <c r="S87" s="95" t="s">
        <v>118</v>
      </c>
      <c r="T87" s="96" t="s">
        <v>119</v>
      </c>
      <c r="U87" s="182"/>
      <c r="V87" s="182"/>
      <c r="W87" s="182"/>
      <c r="X87" s="182"/>
      <c r="Y87" s="182"/>
      <c r="Z87" s="182"/>
      <c r="AA87" s="182"/>
      <c r="AB87" s="182"/>
      <c r="AC87" s="182"/>
      <c r="AD87" s="182"/>
      <c r="AE87" s="182"/>
    </row>
    <row r="88" s="2" customFormat="1" ht="22.8" customHeight="1">
      <c r="A88" s="40"/>
      <c r="B88" s="41"/>
      <c r="C88" s="101" t="s">
        <v>120</v>
      </c>
      <c r="D88" s="42"/>
      <c r="E88" s="42"/>
      <c r="F88" s="42"/>
      <c r="G88" s="42"/>
      <c r="H88" s="42"/>
      <c r="I88" s="42"/>
      <c r="J88" s="188">
        <f>BK88</f>
        <v>0</v>
      </c>
      <c r="K88" s="42"/>
      <c r="L88" s="46"/>
      <c r="M88" s="97"/>
      <c r="N88" s="189"/>
      <c r="O88" s="98"/>
      <c r="P88" s="190">
        <f>P89+P90</f>
        <v>0</v>
      </c>
      <c r="Q88" s="98"/>
      <c r="R88" s="190">
        <f>R89+R90</f>
        <v>688.04707960000007</v>
      </c>
      <c r="S88" s="98"/>
      <c r="T88" s="191">
        <f>T89+T90</f>
        <v>180.61200000000002</v>
      </c>
      <c r="U88" s="40"/>
      <c r="V88" s="40"/>
      <c r="W88" s="40"/>
      <c r="X88" s="40"/>
      <c r="Y88" s="40"/>
      <c r="Z88" s="40"/>
      <c r="AA88" s="40"/>
      <c r="AB88" s="40"/>
      <c r="AC88" s="40"/>
      <c r="AD88" s="40"/>
      <c r="AE88" s="40"/>
      <c r="AT88" s="19" t="s">
        <v>73</v>
      </c>
      <c r="AU88" s="19" t="s">
        <v>105</v>
      </c>
      <c r="BK88" s="192">
        <f>BK89+BK90</f>
        <v>0</v>
      </c>
    </row>
    <row r="89" s="11" customFormat="1" ht="25.92" customHeight="1">
      <c r="A89" s="11"/>
      <c r="B89" s="193"/>
      <c r="C89" s="194"/>
      <c r="D89" s="195" t="s">
        <v>73</v>
      </c>
      <c r="E89" s="196" t="s">
        <v>562</v>
      </c>
      <c r="F89" s="196" t="s">
        <v>563</v>
      </c>
      <c r="G89" s="194"/>
      <c r="H89" s="194"/>
      <c r="I89" s="197"/>
      <c r="J89" s="198">
        <f>BK89</f>
        <v>0</v>
      </c>
      <c r="K89" s="194"/>
      <c r="L89" s="199"/>
      <c r="M89" s="200"/>
      <c r="N89" s="201"/>
      <c r="O89" s="201"/>
      <c r="P89" s="202">
        <v>0</v>
      </c>
      <c r="Q89" s="201"/>
      <c r="R89" s="202">
        <v>0</v>
      </c>
      <c r="S89" s="201"/>
      <c r="T89" s="203">
        <v>0</v>
      </c>
      <c r="U89" s="11"/>
      <c r="V89" s="11"/>
      <c r="W89" s="11"/>
      <c r="X89" s="11"/>
      <c r="Y89" s="11"/>
      <c r="Z89" s="11"/>
      <c r="AA89" s="11"/>
      <c r="AB89" s="11"/>
      <c r="AC89" s="11"/>
      <c r="AD89" s="11"/>
      <c r="AE89" s="11"/>
      <c r="AR89" s="204" t="s">
        <v>80</v>
      </c>
      <c r="AT89" s="205" t="s">
        <v>73</v>
      </c>
      <c r="AU89" s="205" t="s">
        <v>74</v>
      </c>
      <c r="AY89" s="204" t="s">
        <v>124</v>
      </c>
      <c r="BK89" s="206">
        <v>0</v>
      </c>
    </row>
    <row r="90" s="11" customFormat="1" ht="25.92" customHeight="1">
      <c r="A90" s="11"/>
      <c r="B90" s="193"/>
      <c r="C90" s="194"/>
      <c r="D90" s="195" t="s">
        <v>73</v>
      </c>
      <c r="E90" s="196" t="s">
        <v>121</v>
      </c>
      <c r="F90" s="196" t="s">
        <v>122</v>
      </c>
      <c r="G90" s="194"/>
      <c r="H90" s="194"/>
      <c r="I90" s="197"/>
      <c r="J90" s="198">
        <f>BK90</f>
        <v>0</v>
      </c>
      <c r="K90" s="194"/>
      <c r="L90" s="199"/>
      <c r="M90" s="200"/>
      <c r="N90" s="201"/>
      <c r="O90" s="201"/>
      <c r="P90" s="202">
        <f>P91</f>
        <v>0</v>
      </c>
      <c r="Q90" s="201"/>
      <c r="R90" s="202">
        <f>R91</f>
        <v>688.04707960000007</v>
      </c>
      <c r="S90" s="201"/>
      <c r="T90" s="203">
        <f>T91</f>
        <v>180.61200000000002</v>
      </c>
      <c r="U90" s="11"/>
      <c r="V90" s="11"/>
      <c r="W90" s="11"/>
      <c r="X90" s="11"/>
      <c r="Y90" s="11"/>
      <c r="Z90" s="11"/>
      <c r="AA90" s="11"/>
      <c r="AB90" s="11"/>
      <c r="AC90" s="11"/>
      <c r="AD90" s="11"/>
      <c r="AE90" s="11"/>
      <c r="AR90" s="204" t="s">
        <v>123</v>
      </c>
      <c r="AT90" s="205" t="s">
        <v>73</v>
      </c>
      <c r="AU90" s="205" t="s">
        <v>74</v>
      </c>
      <c r="AY90" s="204" t="s">
        <v>124</v>
      </c>
      <c r="BK90" s="206">
        <f>BK91</f>
        <v>0</v>
      </c>
    </row>
    <row r="91" s="11" customFormat="1" ht="22.8" customHeight="1">
      <c r="A91" s="11"/>
      <c r="B91" s="193"/>
      <c r="C91" s="194"/>
      <c r="D91" s="195" t="s">
        <v>73</v>
      </c>
      <c r="E91" s="288" t="s">
        <v>564</v>
      </c>
      <c r="F91" s="288" t="s">
        <v>565</v>
      </c>
      <c r="G91" s="194"/>
      <c r="H91" s="194"/>
      <c r="I91" s="197"/>
      <c r="J91" s="289">
        <f>BK91</f>
        <v>0</v>
      </c>
      <c r="K91" s="194"/>
      <c r="L91" s="199"/>
      <c r="M91" s="200"/>
      <c r="N91" s="201"/>
      <c r="O91" s="201"/>
      <c r="P91" s="202">
        <f>SUM(P92:P186)</f>
        <v>0</v>
      </c>
      <c r="Q91" s="201"/>
      <c r="R91" s="202">
        <f>SUM(R92:R186)</f>
        <v>688.04707960000007</v>
      </c>
      <c r="S91" s="201"/>
      <c r="T91" s="203">
        <f>SUM(T92:T186)</f>
        <v>180.61200000000002</v>
      </c>
      <c r="U91" s="11"/>
      <c r="V91" s="11"/>
      <c r="W91" s="11"/>
      <c r="X91" s="11"/>
      <c r="Y91" s="11"/>
      <c r="Z91" s="11"/>
      <c r="AA91" s="11"/>
      <c r="AB91" s="11"/>
      <c r="AC91" s="11"/>
      <c r="AD91" s="11"/>
      <c r="AE91" s="11"/>
      <c r="AR91" s="204" t="s">
        <v>123</v>
      </c>
      <c r="AT91" s="205" t="s">
        <v>73</v>
      </c>
      <c r="AU91" s="205" t="s">
        <v>80</v>
      </c>
      <c r="AY91" s="204" t="s">
        <v>124</v>
      </c>
      <c r="BK91" s="206">
        <f>SUM(BK92:BK186)</f>
        <v>0</v>
      </c>
    </row>
    <row r="92" s="2" customFormat="1" ht="16.5" customHeight="1">
      <c r="A92" s="40"/>
      <c r="B92" s="41"/>
      <c r="C92" s="207" t="s">
        <v>80</v>
      </c>
      <c r="D92" s="207" t="s">
        <v>128</v>
      </c>
      <c r="E92" s="208" t="s">
        <v>566</v>
      </c>
      <c r="F92" s="209" t="s">
        <v>567</v>
      </c>
      <c r="G92" s="210" t="s">
        <v>568</v>
      </c>
      <c r="H92" s="211">
        <v>1.5</v>
      </c>
      <c r="I92" s="212"/>
      <c r="J92" s="213">
        <f>ROUND(I92*H92,2)</f>
        <v>0</v>
      </c>
      <c r="K92" s="209" t="s">
        <v>569</v>
      </c>
      <c r="L92" s="46"/>
      <c r="M92" s="214" t="s">
        <v>19</v>
      </c>
      <c r="N92" s="215" t="s">
        <v>45</v>
      </c>
      <c r="O92" s="86"/>
      <c r="P92" s="216">
        <f>O92*H92</f>
        <v>0</v>
      </c>
      <c r="Q92" s="216">
        <v>0.0088000000000000005</v>
      </c>
      <c r="R92" s="216">
        <f>Q92*H92</f>
        <v>0.0132</v>
      </c>
      <c r="S92" s="216">
        <v>0</v>
      </c>
      <c r="T92" s="217">
        <f>S92*H92</f>
        <v>0</v>
      </c>
      <c r="U92" s="40"/>
      <c r="V92" s="40"/>
      <c r="W92" s="40"/>
      <c r="X92" s="40"/>
      <c r="Y92" s="40"/>
      <c r="Z92" s="40"/>
      <c r="AA92" s="40"/>
      <c r="AB92" s="40"/>
      <c r="AC92" s="40"/>
      <c r="AD92" s="40"/>
      <c r="AE92" s="40"/>
      <c r="AR92" s="218" t="s">
        <v>236</v>
      </c>
      <c r="AT92" s="218" t="s">
        <v>128</v>
      </c>
      <c r="AU92" s="218" t="s">
        <v>82</v>
      </c>
      <c r="AY92" s="19" t="s">
        <v>124</v>
      </c>
      <c r="BE92" s="219">
        <f>IF(N92="základní",J92,0)</f>
        <v>0</v>
      </c>
      <c r="BF92" s="219">
        <f>IF(N92="snížená",J92,0)</f>
        <v>0</v>
      </c>
      <c r="BG92" s="219">
        <f>IF(N92="zákl. přenesená",J92,0)</f>
        <v>0</v>
      </c>
      <c r="BH92" s="219">
        <f>IF(N92="sníž. přenesená",J92,0)</f>
        <v>0</v>
      </c>
      <c r="BI92" s="219">
        <f>IF(N92="nulová",J92,0)</f>
        <v>0</v>
      </c>
      <c r="BJ92" s="19" t="s">
        <v>80</v>
      </c>
      <c r="BK92" s="219">
        <f>ROUND(I92*H92,2)</f>
        <v>0</v>
      </c>
      <c r="BL92" s="19" t="s">
        <v>236</v>
      </c>
      <c r="BM92" s="218" t="s">
        <v>570</v>
      </c>
    </row>
    <row r="93" s="2" customFormat="1">
      <c r="A93" s="40"/>
      <c r="B93" s="41"/>
      <c r="C93" s="42"/>
      <c r="D93" s="290" t="s">
        <v>571</v>
      </c>
      <c r="E93" s="42"/>
      <c r="F93" s="291" t="s">
        <v>572</v>
      </c>
      <c r="G93" s="42"/>
      <c r="H93" s="42"/>
      <c r="I93" s="222"/>
      <c r="J93" s="42"/>
      <c r="K93" s="42"/>
      <c r="L93" s="46"/>
      <c r="M93" s="223"/>
      <c r="N93" s="224"/>
      <c r="O93" s="86"/>
      <c r="P93" s="86"/>
      <c r="Q93" s="86"/>
      <c r="R93" s="86"/>
      <c r="S93" s="86"/>
      <c r="T93" s="87"/>
      <c r="U93" s="40"/>
      <c r="V93" s="40"/>
      <c r="W93" s="40"/>
      <c r="X93" s="40"/>
      <c r="Y93" s="40"/>
      <c r="Z93" s="40"/>
      <c r="AA93" s="40"/>
      <c r="AB93" s="40"/>
      <c r="AC93" s="40"/>
      <c r="AD93" s="40"/>
      <c r="AE93" s="40"/>
      <c r="AT93" s="19" t="s">
        <v>571</v>
      </c>
      <c r="AU93" s="19" t="s">
        <v>82</v>
      </c>
    </row>
    <row r="94" s="2" customFormat="1" ht="16.5" customHeight="1">
      <c r="A94" s="40"/>
      <c r="B94" s="41"/>
      <c r="C94" s="207" t="s">
        <v>82</v>
      </c>
      <c r="D94" s="207" t="s">
        <v>128</v>
      </c>
      <c r="E94" s="208" t="s">
        <v>573</v>
      </c>
      <c r="F94" s="209" t="s">
        <v>574</v>
      </c>
      <c r="G94" s="210" t="s">
        <v>575</v>
      </c>
      <c r="H94" s="211">
        <v>40.32</v>
      </c>
      <c r="I94" s="212"/>
      <c r="J94" s="213">
        <f>ROUND(I94*H94,2)</f>
        <v>0</v>
      </c>
      <c r="K94" s="209" t="s">
        <v>569</v>
      </c>
      <c r="L94" s="46"/>
      <c r="M94" s="214" t="s">
        <v>19</v>
      </c>
      <c r="N94" s="215" t="s">
        <v>45</v>
      </c>
      <c r="O94" s="86"/>
      <c r="P94" s="216">
        <f>O94*H94</f>
        <v>0</v>
      </c>
      <c r="Q94" s="216">
        <v>0</v>
      </c>
      <c r="R94" s="216">
        <f>Q94*H94</f>
        <v>0</v>
      </c>
      <c r="S94" s="216">
        <v>2.2000000000000002</v>
      </c>
      <c r="T94" s="217">
        <f>S94*H94</f>
        <v>88.704000000000008</v>
      </c>
      <c r="U94" s="40"/>
      <c r="V94" s="40"/>
      <c r="W94" s="40"/>
      <c r="X94" s="40"/>
      <c r="Y94" s="40"/>
      <c r="Z94" s="40"/>
      <c r="AA94" s="40"/>
      <c r="AB94" s="40"/>
      <c r="AC94" s="40"/>
      <c r="AD94" s="40"/>
      <c r="AE94" s="40"/>
      <c r="AR94" s="218" t="s">
        <v>80</v>
      </c>
      <c r="AT94" s="218" t="s">
        <v>128</v>
      </c>
      <c r="AU94" s="218" t="s">
        <v>82</v>
      </c>
      <c r="AY94" s="19" t="s">
        <v>124</v>
      </c>
      <c r="BE94" s="219">
        <f>IF(N94="základní",J94,0)</f>
        <v>0</v>
      </c>
      <c r="BF94" s="219">
        <f>IF(N94="snížená",J94,0)</f>
        <v>0</v>
      </c>
      <c r="BG94" s="219">
        <f>IF(N94="zákl. přenesená",J94,0)</f>
        <v>0</v>
      </c>
      <c r="BH94" s="219">
        <f>IF(N94="sníž. přenesená",J94,0)</f>
        <v>0</v>
      </c>
      <c r="BI94" s="219">
        <f>IF(N94="nulová",J94,0)</f>
        <v>0</v>
      </c>
      <c r="BJ94" s="19" t="s">
        <v>80</v>
      </c>
      <c r="BK94" s="219">
        <f>ROUND(I94*H94,2)</f>
        <v>0</v>
      </c>
      <c r="BL94" s="19" t="s">
        <v>80</v>
      </c>
      <c r="BM94" s="218" t="s">
        <v>576</v>
      </c>
    </row>
    <row r="95" s="2" customFormat="1">
      <c r="A95" s="40"/>
      <c r="B95" s="41"/>
      <c r="C95" s="42"/>
      <c r="D95" s="290" t="s">
        <v>571</v>
      </c>
      <c r="E95" s="42"/>
      <c r="F95" s="291" t="s">
        <v>577</v>
      </c>
      <c r="G95" s="42"/>
      <c r="H95" s="42"/>
      <c r="I95" s="222"/>
      <c r="J95" s="42"/>
      <c r="K95" s="42"/>
      <c r="L95" s="46"/>
      <c r="M95" s="223"/>
      <c r="N95" s="224"/>
      <c r="O95" s="86"/>
      <c r="P95" s="86"/>
      <c r="Q95" s="86"/>
      <c r="R95" s="86"/>
      <c r="S95" s="86"/>
      <c r="T95" s="87"/>
      <c r="U95" s="40"/>
      <c r="V95" s="40"/>
      <c r="W95" s="40"/>
      <c r="X95" s="40"/>
      <c r="Y95" s="40"/>
      <c r="Z95" s="40"/>
      <c r="AA95" s="40"/>
      <c r="AB95" s="40"/>
      <c r="AC95" s="40"/>
      <c r="AD95" s="40"/>
      <c r="AE95" s="40"/>
      <c r="AT95" s="19" t="s">
        <v>571</v>
      </c>
      <c r="AU95" s="19" t="s">
        <v>82</v>
      </c>
    </row>
    <row r="96" s="2" customFormat="1">
      <c r="A96" s="40"/>
      <c r="B96" s="41"/>
      <c r="C96" s="42"/>
      <c r="D96" s="220" t="s">
        <v>134</v>
      </c>
      <c r="E96" s="42"/>
      <c r="F96" s="221" t="s">
        <v>578</v>
      </c>
      <c r="G96" s="42"/>
      <c r="H96" s="42"/>
      <c r="I96" s="222"/>
      <c r="J96" s="42"/>
      <c r="K96" s="42"/>
      <c r="L96" s="46"/>
      <c r="M96" s="223"/>
      <c r="N96" s="224"/>
      <c r="O96" s="86"/>
      <c r="P96" s="86"/>
      <c r="Q96" s="86"/>
      <c r="R96" s="86"/>
      <c r="S96" s="86"/>
      <c r="T96" s="87"/>
      <c r="U96" s="40"/>
      <c r="V96" s="40"/>
      <c r="W96" s="40"/>
      <c r="X96" s="40"/>
      <c r="Y96" s="40"/>
      <c r="Z96" s="40"/>
      <c r="AA96" s="40"/>
      <c r="AB96" s="40"/>
      <c r="AC96" s="40"/>
      <c r="AD96" s="40"/>
      <c r="AE96" s="40"/>
      <c r="AT96" s="19" t="s">
        <v>134</v>
      </c>
      <c r="AU96" s="19" t="s">
        <v>82</v>
      </c>
    </row>
    <row r="97" s="12" customFormat="1">
      <c r="A97" s="12"/>
      <c r="B97" s="225"/>
      <c r="C97" s="226"/>
      <c r="D97" s="220" t="s">
        <v>144</v>
      </c>
      <c r="E97" s="227" t="s">
        <v>19</v>
      </c>
      <c r="F97" s="228" t="s">
        <v>579</v>
      </c>
      <c r="G97" s="226"/>
      <c r="H97" s="227" t="s">
        <v>19</v>
      </c>
      <c r="I97" s="229"/>
      <c r="J97" s="226"/>
      <c r="K97" s="226"/>
      <c r="L97" s="230"/>
      <c r="M97" s="231"/>
      <c r="N97" s="232"/>
      <c r="O97" s="232"/>
      <c r="P97" s="232"/>
      <c r="Q97" s="232"/>
      <c r="R97" s="232"/>
      <c r="S97" s="232"/>
      <c r="T97" s="233"/>
      <c r="U97" s="12"/>
      <c r="V97" s="12"/>
      <c r="W97" s="12"/>
      <c r="X97" s="12"/>
      <c r="Y97" s="12"/>
      <c r="Z97" s="12"/>
      <c r="AA97" s="12"/>
      <c r="AB97" s="12"/>
      <c r="AC97" s="12"/>
      <c r="AD97" s="12"/>
      <c r="AE97" s="12"/>
      <c r="AT97" s="234" t="s">
        <v>144</v>
      </c>
      <c r="AU97" s="234" t="s">
        <v>82</v>
      </c>
      <c r="AV97" s="12" t="s">
        <v>80</v>
      </c>
      <c r="AW97" s="12" t="s">
        <v>35</v>
      </c>
      <c r="AX97" s="12" t="s">
        <v>74</v>
      </c>
      <c r="AY97" s="234" t="s">
        <v>124</v>
      </c>
    </row>
    <row r="98" s="13" customFormat="1">
      <c r="A98" s="13"/>
      <c r="B98" s="235"/>
      <c r="C98" s="236"/>
      <c r="D98" s="220" t="s">
        <v>144</v>
      </c>
      <c r="E98" s="237" t="s">
        <v>19</v>
      </c>
      <c r="F98" s="238" t="s">
        <v>580</v>
      </c>
      <c r="G98" s="236"/>
      <c r="H98" s="239">
        <v>40.32</v>
      </c>
      <c r="I98" s="240"/>
      <c r="J98" s="236"/>
      <c r="K98" s="236"/>
      <c r="L98" s="241"/>
      <c r="M98" s="242"/>
      <c r="N98" s="243"/>
      <c r="O98" s="243"/>
      <c r="P98" s="243"/>
      <c r="Q98" s="243"/>
      <c r="R98" s="243"/>
      <c r="S98" s="243"/>
      <c r="T98" s="244"/>
      <c r="U98" s="13"/>
      <c r="V98" s="13"/>
      <c r="W98" s="13"/>
      <c r="X98" s="13"/>
      <c r="Y98" s="13"/>
      <c r="Z98" s="13"/>
      <c r="AA98" s="13"/>
      <c r="AB98" s="13"/>
      <c r="AC98" s="13"/>
      <c r="AD98" s="13"/>
      <c r="AE98" s="13"/>
      <c r="AT98" s="245" t="s">
        <v>144</v>
      </c>
      <c r="AU98" s="245" t="s">
        <v>82</v>
      </c>
      <c r="AV98" s="13" t="s">
        <v>82</v>
      </c>
      <c r="AW98" s="13" t="s">
        <v>35</v>
      </c>
      <c r="AX98" s="13" t="s">
        <v>80</v>
      </c>
      <c r="AY98" s="245" t="s">
        <v>124</v>
      </c>
    </row>
    <row r="99" s="2" customFormat="1" ht="33" customHeight="1">
      <c r="A99" s="40"/>
      <c r="B99" s="41"/>
      <c r="C99" s="207" t="s">
        <v>123</v>
      </c>
      <c r="D99" s="207" t="s">
        <v>128</v>
      </c>
      <c r="E99" s="208" t="s">
        <v>581</v>
      </c>
      <c r="F99" s="209" t="s">
        <v>582</v>
      </c>
      <c r="G99" s="210" t="s">
        <v>575</v>
      </c>
      <c r="H99" s="211">
        <v>58.200000000000003</v>
      </c>
      <c r="I99" s="212"/>
      <c r="J99" s="213">
        <f>ROUND(I99*H99,2)</f>
        <v>0</v>
      </c>
      <c r="K99" s="209" t="s">
        <v>569</v>
      </c>
      <c r="L99" s="46"/>
      <c r="M99" s="214" t="s">
        <v>19</v>
      </c>
      <c r="N99" s="215" t="s">
        <v>45</v>
      </c>
      <c r="O99" s="86"/>
      <c r="P99" s="216">
        <f>O99*H99</f>
        <v>0</v>
      </c>
      <c r="Q99" s="216">
        <v>0</v>
      </c>
      <c r="R99" s="216">
        <f>Q99*H99</f>
        <v>0</v>
      </c>
      <c r="S99" s="216">
        <v>0</v>
      </c>
      <c r="T99" s="217">
        <f>S99*H99</f>
        <v>0</v>
      </c>
      <c r="U99" s="40"/>
      <c r="V99" s="40"/>
      <c r="W99" s="40"/>
      <c r="X99" s="40"/>
      <c r="Y99" s="40"/>
      <c r="Z99" s="40"/>
      <c r="AA99" s="40"/>
      <c r="AB99" s="40"/>
      <c r="AC99" s="40"/>
      <c r="AD99" s="40"/>
      <c r="AE99" s="40"/>
      <c r="AR99" s="218" t="s">
        <v>236</v>
      </c>
      <c r="AT99" s="218" t="s">
        <v>128</v>
      </c>
      <c r="AU99" s="218" t="s">
        <v>82</v>
      </c>
      <c r="AY99" s="19" t="s">
        <v>124</v>
      </c>
      <c r="BE99" s="219">
        <f>IF(N99="základní",J99,0)</f>
        <v>0</v>
      </c>
      <c r="BF99" s="219">
        <f>IF(N99="snížená",J99,0)</f>
        <v>0</v>
      </c>
      <c r="BG99" s="219">
        <f>IF(N99="zákl. přenesená",J99,0)</f>
        <v>0</v>
      </c>
      <c r="BH99" s="219">
        <f>IF(N99="sníž. přenesená",J99,0)</f>
        <v>0</v>
      </c>
      <c r="BI99" s="219">
        <f>IF(N99="nulová",J99,0)</f>
        <v>0</v>
      </c>
      <c r="BJ99" s="19" t="s">
        <v>80</v>
      </c>
      <c r="BK99" s="219">
        <f>ROUND(I99*H99,2)</f>
        <v>0</v>
      </c>
      <c r="BL99" s="19" t="s">
        <v>236</v>
      </c>
      <c r="BM99" s="218" t="s">
        <v>583</v>
      </c>
    </row>
    <row r="100" s="2" customFormat="1">
      <c r="A100" s="40"/>
      <c r="B100" s="41"/>
      <c r="C100" s="42"/>
      <c r="D100" s="290" t="s">
        <v>571</v>
      </c>
      <c r="E100" s="42"/>
      <c r="F100" s="291" t="s">
        <v>584</v>
      </c>
      <c r="G100" s="42"/>
      <c r="H100" s="42"/>
      <c r="I100" s="222"/>
      <c r="J100" s="42"/>
      <c r="K100" s="42"/>
      <c r="L100" s="46"/>
      <c r="M100" s="223"/>
      <c r="N100" s="224"/>
      <c r="O100" s="86"/>
      <c r="P100" s="86"/>
      <c r="Q100" s="86"/>
      <c r="R100" s="86"/>
      <c r="S100" s="86"/>
      <c r="T100" s="87"/>
      <c r="U100" s="40"/>
      <c r="V100" s="40"/>
      <c r="W100" s="40"/>
      <c r="X100" s="40"/>
      <c r="Y100" s="40"/>
      <c r="Z100" s="40"/>
      <c r="AA100" s="40"/>
      <c r="AB100" s="40"/>
      <c r="AC100" s="40"/>
      <c r="AD100" s="40"/>
      <c r="AE100" s="40"/>
      <c r="AT100" s="19" t="s">
        <v>571</v>
      </c>
      <c r="AU100" s="19" t="s">
        <v>82</v>
      </c>
    </row>
    <row r="101" s="12" customFormat="1">
      <c r="A101" s="12"/>
      <c r="B101" s="225"/>
      <c r="C101" s="226"/>
      <c r="D101" s="220" t="s">
        <v>144</v>
      </c>
      <c r="E101" s="227" t="s">
        <v>19</v>
      </c>
      <c r="F101" s="228" t="s">
        <v>585</v>
      </c>
      <c r="G101" s="226"/>
      <c r="H101" s="227" t="s">
        <v>19</v>
      </c>
      <c r="I101" s="229"/>
      <c r="J101" s="226"/>
      <c r="K101" s="226"/>
      <c r="L101" s="230"/>
      <c r="M101" s="231"/>
      <c r="N101" s="232"/>
      <c r="O101" s="232"/>
      <c r="P101" s="232"/>
      <c r="Q101" s="232"/>
      <c r="R101" s="232"/>
      <c r="S101" s="232"/>
      <c r="T101" s="233"/>
      <c r="U101" s="12"/>
      <c r="V101" s="12"/>
      <c r="W101" s="12"/>
      <c r="X101" s="12"/>
      <c r="Y101" s="12"/>
      <c r="Z101" s="12"/>
      <c r="AA101" s="12"/>
      <c r="AB101" s="12"/>
      <c r="AC101" s="12"/>
      <c r="AD101" s="12"/>
      <c r="AE101" s="12"/>
      <c r="AT101" s="234" t="s">
        <v>144</v>
      </c>
      <c r="AU101" s="234" t="s">
        <v>82</v>
      </c>
      <c r="AV101" s="12" t="s">
        <v>80</v>
      </c>
      <c r="AW101" s="12" t="s">
        <v>35</v>
      </c>
      <c r="AX101" s="12" t="s">
        <v>74</v>
      </c>
      <c r="AY101" s="234" t="s">
        <v>124</v>
      </c>
    </row>
    <row r="102" s="13" customFormat="1">
      <c r="A102" s="13"/>
      <c r="B102" s="235"/>
      <c r="C102" s="236"/>
      <c r="D102" s="220" t="s">
        <v>144</v>
      </c>
      <c r="E102" s="237" t="s">
        <v>19</v>
      </c>
      <c r="F102" s="238" t="s">
        <v>586</v>
      </c>
      <c r="G102" s="236"/>
      <c r="H102" s="239">
        <v>7.7999999999999998</v>
      </c>
      <c r="I102" s="240"/>
      <c r="J102" s="236"/>
      <c r="K102" s="236"/>
      <c r="L102" s="241"/>
      <c r="M102" s="242"/>
      <c r="N102" s="243"/>
      <c r="O102" s="243"/>
      <c r="P102" s="243"/>
      <c r="Q102" s="243"/>
      <c r="R102" s="243"/>
      <c r="S102" s="243"/>
      <c r="T102" s="244"/>
      <c r="U102" s="13"/>
      <c r="V102" s="13"/>
      <c r="W102" s="13"/>
      <c r="X102" s="13"/>
      <c r="Y102" s="13"/>
      <c r="Z102" s="13"/>
      <c r="AA102" s="13"/>
      <c r="AB102" s="13"/>
      <c r="AC102" s="13"/>
      <c r="AD102" s="13"/>
      <c r="AE102" s="13"/>
      <c r="AT102" s="245" t="s">
        <v>144</v>
      </c>
      <c r="AU102" s="245" t="s">
        <v>82</v>
      </c>
      <c r="AV102" s="13" t="s">
        <v>82</v>
      </c>
      <c r="AW102" s="13" t="s">
        <v>35</v>
      </c>
      <c r="AX102" s="13" t="s">
        <v>74</v>
      </c>
      <c r="AY102" s="245" t="s">
        <v>124</v>
      </c>
    </row>
    <row r="103" s="12" customFormat="1">
      <c r="A103" s="12"/>
      <c r="B103" s="225"/>
      <c r="C103" s="226"/>
      <c r="D103" s="220" t="s">
        <v>144</v>
      </c>
      <c r="E103" s="227" t="s">
        <v>19</v>
      </c>
      <c r="F103" s="228" t="s">
        <v>587</v>
      </c>
      <c r="G103" s="226"/>
      <c r="H103" s="227" t="s">
        <v>19</v>
      </c>
      <c r="I103" s="229"/>
      <c r="J103" s="226"/>
      <c r="K103" s="226"/>
      <c r="L103" s="230"/>
      <c r="M103" s="231"/>
      <c r="N103" s="232"/>
      <c r="O103" s="232"/>
      <c r="P103" s="232"/>
      <c r="Q103" s="232"/>
      <c r="R103" s="232"/>
      <c r="S103" s="232"/>
      <c r="T103" s="233"/>
      <c r="U103" s="12"/>
      <c r="V103" s="12"/>
      <c r="W103" s="12"/>
      <c r="X103" s="12"/>
      <c r="Y103" s="12"/>
      <c r="Z103" s="12"/>
      <c r="AA103" s="12"/>
      <c r="AB103" s="12"/>
      <c r="AC103" s="12"/>
      <c r="AD103" s="12"/>
      <c r="AE103" s="12"/>
      <c r="AT103" s="234" t="s">
        <v>144</v>
      </c>
      <c r="AU103" s="234" t="s">
        <v>82</v>
      </c>
      <c r="AV103" s="12" t="s">
        <v>80</v>
      </c>
      <c r="AW103" s="12" t="s">
        <v>35</v>
      </c>
      <c r="AX103" s="12" t="s">
        <v>74</v>
      </c>
      <c r="AY103" s="234" t="s">
        <v>124</v>
      </c>
    </row>
    <row r="104" s="13" customFormat="1">
      <c r="A104" s="13"/>
      <c r="B104" s="235"/>
      <c r="C104" s="236"/>
      <c r="D104" s="220" t="s">
        <v>144</v>
      </c>
      <c r="E104" s="237" t="s">
        <v>19</v>
      </c>
      <c r="F104" s="238" t="s">
        <v>588</v>
      </c>
      <c r="G104" s="236"/>
      <c r="H104" s="239">
        <v>16</v>
      </c>
      <c r="I104" s="240"/>
      <c r="J104" s="236"/>
      <c r="K104" s="236"/>
      <c r="L104" s="241"/>
      <c r="M104" s="242"/>
      <c r="N104" s="243"/>
      <c r="O104" s="243"/>
      <c r="P104" s="243"/>
      <c r="Q104" s="243"/>
      <c r="R104" s="243"/>
      <c r="S104" s="243"/>
      <c r="T104" s="244"/>
      <c r="U104" s="13"/>
      <c r="V104" s="13"/>
      <c r="W104" s="13"/>
      <c r="X104" s="13"/>
      <c r="Y104" s="13"/>
      <c r="Z104" s="13"/>
      <c r="AA104" s="13"/>
      <c r="AB104" s="13"/>
      <c r="AC104" s="13"/>
      <c r="AD104" s="13"/>
      <c r="AE104" s="13"/>
      <c r="AT104" s="245" t="s">
        <v>144</v>
      </c>
      <c r="AU104" s="245" t="s">
        <v>82</v>
      </c>
      <c r="AV104" s="13" t="s">
        <v>82</v>
      </c>
      <c r="AW104" s="13" t="s">
        <v>35</v>
      </c>
      <c r="AX104" s="13" t="s">
        <v>74</v>
      </c>
      <c r="AY104" s="245" t="s">
        <v>124</v>
      </c>
    </row>
    <row r="105" s="12" customFormat="1">
      <c r="A105" s="12"/>
      <c r="B105" s="225"/>
      <c r="C105" s="226"/>
      <c r="D105" s="220" t="s">
        <v>144</v>
      </c>
      <c r="E105" s="227" t="s">
        <v>19</v>
      </c>
      <c r="F105" s="228" t="s">
        <v>589</v>
      </c>
      <c r="G105" s="226"/>
      <c r="H105" s="227" t="s">
        <v>19</v>
      </c>
      <c r="I105" s="229"/>
      <c r="J105" s="226"/>
      <c r="K105" s="226"/>
      <c r="L105" s="230"/>
      <c r="M105" s="231"/>
      <c r="N105" s="232"/>
      <c r="O105" s="232"/>
      <c r="P105" s="232"/>
      <c r="Q105" s="232"/>
      <c r="R105" s="232"/>
      <c r="S105" s="232"/>
      <c r="T105" s="233"/>
      <c r="U105" s="12"/>
      <c r="V105" s="12"/>
      <c r="W105" s="12"/>
      <c r="X105" s="12"/>
      <c r="Y105" s="12"/>
      <c r="Z105" s="12"/>
      <c r="AA105" s="12"/>
      <c r="AB105" s="12"/>
      <c r="AC105" s="12"/>
      <c r="AD105" s="12"/>
      <c r="AE105" s="12"/>
      <c r="AT105" s="234" t="s">
        <v>144</v>
      </c>
      <c r="AU105" s="234" t="s">
        <v>82</v>
      </c>
      <c r="AV105" s="12" t="s">
        <v>80</v>
      </c>
      <c r="AW105" s="12" t="s">
        <v>35</v>
      </c>
      <c r="AX105" s="12" t="s">
        <v>74</v>
      </c>
      <c r="AY105" s="234" t="s">
        <v>124</v>
      </c>
    </row>
    <row r="106" s="13" customFormat="1">
      <c r="A106" s="13"/>
      <c r="B106" s="235"/>
      <c r="C106" s="236"/>
      <c r="D106" s="220" t="s">
        <v>144</v>
      </c>
      <c r="E106" s="237" t="s">
        <v>19</v>
      </c>
      <c r="F106" s="238" t="s">
        <v>590</v>
      </c>
      <c r="G106" s="236"/>
      <c r="H106" s="239">
        <v>32.399999999999999</v>
      </c>
      <c r="I106" s="240"/>
      <c r="J106" s="236"/>
      <c r="K106" s="236"/>
      <c r="L106" s="241"/>
      <c r="M106" s="242"/>
      <c r="N106" s="243"/>
      <c r="O106" s="243"/>
      <c r="P106" s="243"/>
      <c r="Q106" s="243"/>
      <c r="R106" s="243"/>
      <c r="S106" s="243"/>
      <c r="T106" s="244"/>
      <c r="U106" s="13"/>
      <c r="V106" s="13"/>
      <c r="W106" s="13"/>
      <c r="X106" s="13"/>
      <c r="Y106" s="13"/>
      <c r="Z106" s="13"/>
      <c r="AA106" s="13"/>
      <c r="AB106" s="13"/>
      <c r="AC106" s="13"/>
      <c r="AD106" s="13"/>
      <c r="AE106" s="13"/>
      <c r="AT106" s="245" t="s">
        <v>144</v>
      </c>
      <c r="AU106" s="245" t="s">
        <v>82</v>
      </c>
      <c r="AV106" s="13" t="s">
        <v>82</v>
      </c>
      <c r="AW106" s="13" t="s">
        <v>35</v>
      </c>
      <c r="AX106" s="13" t="s">
        <v>74</v>
      </c>
      <c r="AY106" s="245" t="s">
        <v>124</v>
      </c>
    </row>
    <row r="107" s="12" customFormat="1">
      <c r="A107" s="12"/>
      <c r="B107" s="225"/>
      <c r="C107" s="226"/>
      <c r="D107" s="220" t="s">
        <v>144</v>
      </c>
      <c r="E107" s="227" t="s">
        <v>19</v>
      </c>
      <c r="F107" s="228" t="s">
        <v>591</v>
      </c>
      <c r="G107" s="226"/>
      <c r="H107" s="227" t="s">
        <v>19</v>
      </c>
      <c r="I107" s="229"/>
      <c r="J107" s="226"/>
      <c r="K107" s="226"/>
      <c r="L107" s="230"/>
      <c r="M107" s="231"/>
      <c r="N107" s="232"/>
      <c r="O107" s="232"/>
      <c r="P107" s="232"/>
      <c r="Q107" s="232"/>
      <c r="R107" s="232"/>
      <c r="S107" s="232"/>
      <c r="T107" s="233"/>
      <c r="U107" s="12"/>
      <c r="V107" s="12"/>
      <c r="W107" s="12"/>
      <c r="X107" s="12"/>
      <c r="Y107" s="12"/>
      <c r="Z107" s="12"/>
      <c r="AA107" s="12"/>
      <c r="AB107" s="12"/>
      <c r="AC107" s="12"/>
      <c r="AD107" s="12"/>
      <c r="AE107" s="12"/>
      <c r="AT107" s="234" t="s">
        <v>144</v>
      </c>
      <c r="AU107" s="234" t="s">
        <v>82</v>
      </c>
      <c r="AV107" s="12" t="s">
        <v>80</v>
      </c>
      <c r="AW107" s="12" t="s">
        <v>35</v>
      </c>
      <c r="AX107" s="12" t="s">
        <v>74</v>
      </c>
      <c r="AY107" s="234" t="s">
        <v>124</v>
      </c>
    </row>
    <row r="108" s="13" customFormat="1">
      <c r="A108" s="13"/>
      <c r="B108" s="235"/>
      <c r="C108" s="236"/>
      <c r="D108" s="220" t="s">
        <v>144</v>
      </c>
      <c r="E108" s="237" t="s">
        <v>19</v>
      </c>
      <c r="F108" s="238" t="s">
        <v>592</v>
      </c>
      <c r="G108" s="236"/>
      <c r="H108" s="239">
        <v>2</v>
      </c>
      <c r="I108" s="240"/>
      <c r="J108" s="236"/>
      <c r="K108" s="236"/>
      <c r="L108" s="241"/>
      <c r="M108" s="242"/>
      <c r="N108" s="243"/>
      <c r="O108" s="243"/>
      <c r="P108" s="243"/>
      <c r="Q108" s="243"/>
      <c r="R108" s="243"/>
      <c r="S108" s="243"/>
      <c r="T108" s="244"/>
      <c r="U108" s="13"/>
      <c r="V108" s="13"/>
      <c r="W108" s="13"/>
      <c r="X108" s="13"/>
      <c r="Y108" s="13"/>
      <c r="Z108" s="13"/>
      <c r="AA108" s="13"/>
      <c r="AB108" s="13"/>
      <c r="AC108" s="13"/>
      <c r="AD108" s="13"/>
      <c r="AE108" s="13"/>
      <c r="AT108" s="245" t="s">
        <v>144</v>
      </c>
      <c r="AU108" s="245" t="s">
        <v>82</v>
      </c>
      <c r="AV108" s="13" t="s">
        <v>82</v>
      </c>
      <c r="AW108" s="13" t="s">
        <v>35</v>
      </c>
      <c r="AX108" s="13" t="s">
        <v>74</v>
      </c>
      <c r="AY108" s="245" t="s">
        <v>124</v>
      </c>
    </row>
    <row r="109" s="14" customFormat="1">
      <c r="A109" s="14"/>
      <c r="B109" s="246"/>
      <c r="C109" s="247"/>
      <c r="D109" s="220" t="s">
        <v>144</v>
      </c>
      <c r="E109" s="248" t="s">
        <v>19</v>
      </c>
      <c r="F109" s="249" t="s">
        <v>156</v>
      </c>
      <c r="G109" s="247"/>
      <c r="H109" s="250">
        <v>58.200000000000003</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144</v>
      </c>
      <c r="AU109" s="256" t="s">
        <v>82</v>
      </c>
      <c r="AV109" s="14" t="s">
        <v>127</v>
      </c>
      <c r="AW109" s="14" t="s">
        <v>35</v>
      </c>
      <c r="AX109" s="14" t="s">
        <v>80</v>
      </c>
      <c r="AY109" s="256" t="s">
        <v>124</v>
      </c>
    </row>
    <row r="110" s="2" customFormat="1" ht="16.5" customHeight="1">
      <c r="A110" s="40"/>
      <c r="B110" s="41"/>
      <c r="C110" s="207" t="s">
        <v>127</v>
      </c>
      <c r="D110" s="207" t="s">
        <v>128</v>
      </c>
      <c r="E110" s="208" t="s">
        <v>593</v>
      </c>
      <c r="F110" s="209" t="s">
        <v>594</v>
      </c>
      <c r="G110" s="210" t="s">
        <v>131</v>
      </c>
      <c r="H110" s="211">
        <v>10</v>
      </c>
      <c r="I110" s="212"/>
      <c r="J110" s="213">
        <f>ROUND(I110*H110,2)</f>
        <v>0</v>
      </c>
      <c r="K110" s="209" t="s">
        <v>569</v>
      </c>
      <c r="L110" s="46"/>
      <c r="M110" s="214" t="s">
        <v>19</v>
      </c>
      <c r="N110" s="215" t="s">
        <v>45</v>
      </c>
      <c r="O110" s="86"/>
      <c r="P110" s="216">
        <f>O110*H110</f>
        <v>0</v>
      </c>
      <c r="Q110" s="216">
        <v>0.0076</v>
      </c>
      <c r="R110" s="216">
        <f>Q110*H110</f>
        <v>0.075999999999999998</v>
      </c>
      <c r="S110" s="216">
        <v>0</v>
      </c>
      <c r="T110" s="217">
        <f>S110*H110</f>
        <v>0</v>
      </c>
      <c r="U110" s="40"/>
      <c r="V110" s="40"/>
      <c r="W110" s="40"/>
      <c r="X110" s="40"/>
      <c r="Y110" s="40"/>
      <c r="Z110" s="40"/>
      <c r="AA110" s="40"/>
      <c r="AB110" s="40"/>
      <c r="AC110" s="40"/>
      <c r="AD110" s="40"/>
      <c r="AE110" s="40"/>
      <c r="AR110" s="218" t="s">
        <v>80</v>
      </c>
      <c r="AT110" s="218" t="s">
        <v>128</v>
      </c>
      <c r="AU110" s="218" t="s">
        <v>82</v>
      </c>
      <c r="AY110" s="19" t="s">
        <v>124</v>
      </c>
      <c r="BE110" s="219">
        <f>IF(N110="základní",J110,0)</f>
        <v>0</v>
      </c>
      <c r="BF110" s="219">
        <f>IF(N110="snížená",J110,0)</f>
        <v>0</v>
      </c>
      <c r="BG110" s="219">
        <f>IF(N110="zákl. přenesená",J110,0)</f>
        <v>0</v>
      </c>
      <c r="BH110" s="219">
        <f>IF(N110="sníž. přenesená",J110,0)</f>
        <v>0</v>
      </c>
      <c r="BI110" s="219">
        <f>IF(N110="nulová",J110,0)</f>
        <v>0</v>
      </c>
      <c r="BJ110" s="19" t="s">
        <v>80</v>
      </c>
      <c r="BK110" s="219">
        <f>ROUND(I110*H110,2)</f>
        <v>0</v>
      </c>
      <c r="BL110" s="19" t="s">
        <v>80</v>
      </c>
      <c r="BM110" s="218" t="s">
        <v>595</v>
      </c>
    </row>
    <row r="111" s="2" customFormat="1">
      <c r="A111" s="40"/>
      <c r="B111" s="41"/>
      <c r="C111" s="42"/>
      <c r="D111" s="290" t="s">
        <v>571</v>
      </c>
      <c r="E111" s="42"/>
      <c r="F111" s="291" t="s">
        <v>596</v>
      </c>
      <c r="G111" s="42"/>
      <c r="H111" s="42"/>
      <c r="I111" s="222"/>
      <c r="J111" s="42"/>
      <c r="K111" s="42"/>
      <c r="L111" s="46"/>
      <c r="M111" s="223"/>
      <c r="N111" s="224"/>
      <c r="O111" s="86"/>
      <c r="P111" s="86"/>
      <c r="Q111" s="86"/>
      <c r="R111" s="86"/>
      <c r="S111" s="86"/>
      <c r="T111" s="87"/>
      <c r="U111" s="40"/>
      <c r="V111" s="40"/>
      <c r="W111" s="40"/>
      <c r="X111" s="40"/>
      <c r="Y111" s="40"/>
      <c r="Z111" s="40"/>
      <c r="AA111" s="40"/>
      <c r="AB111" s="40"/>
      <c r="AC111" s="40"/>
      <c r="AD111" s="40"/>
      <c r="AE111" s="40"/>
      <c r="AT111" s="19" t="s">
        <v>571</v>
      </c>
      <c r="AU111" s="19" t="s">
        <v>82</v>
      </c>
    </row>
    <row r="112" s="2" customFormat="1" ht="16.5" customHeight="1">
      <c r="A112" s="40"/>
      <c r="B112" s="41"/>
      <c r="C112" s="207" t="s">
        <v>161</v>
      </c>
      <c r="D112" s="207" t="s">
        <v>128</v>
      </c>
      <c r="E112" s="208" t="s">
        <v>597</v>
      </c>
      <c r="F112" s="209" t="s">
        <v>598</v>
      </c>
      <c r="G112" s="210" t="s">
        <v>142</v>
      </c>
      <c r="H112" s="211">
        <v>150</v>
      </c>
      <c r="I112" s="212"/>
      <c r="J112" s="213">
        <f>ROUND(I112*H112,2)</f>
        <v>0</v>
      </c>
      <c r="K112" s="209" t="s">
        <v>569</v>
      </c>
      <c r="L112" s="46"/>
      <c r="M112" s="214" t="s">
        <v>19</v>
      </c>
      <c r="N112" s="215" t="s">
        <v>45</v>
      </c>
      <c r="O112" s="86"/>
      <c r="P112" s="216">
        <f>O112*H112</f>
        <v>0</v>
      </c>
      <c r="Q112" s="216">
        <v>0.0019</v>
      </c>
      <c r="R112" s="216">
        <f>Q112*H112</f>
        <v>0.28499999999999998</v>
      </c>
      <c r="S112" s="216">
        <v>0</v>
      </c>
      <c r="T112" s="217">
        <f>S112*H112</f>
        <v>0</v>
      </c>
      <c r="U112" s="40"/>
      <c r="V112" s="40"/>
      <c r="W112" s="40"/>
      <c r="X112" s="40"/>
      <c r="Y112" s="40"/>
      <c r="Z112" s="40"/>
      <c r="AA112" s="40"/>
      <c r="AB112" s="40"/>
      <c r="AC112" s="40"/>
      <c r="AD112" s="40"/>
      <c r="AE112" s="40"/>
      <c r="AR112" s="218" t="s">
        <v>80</v>
      </c>
      <c r="AT112" s="218" t="s">
        <v>128</v>
      </c>
      <c r="AU112" s="218" t="s">
        <v>82</v>
      </c>
      <c r="AY112" s="19" t="s">
        <v>124</v>
      </c>
      <c r="BE112" s="219">
        <f>IF(N112="základní",J112,0)</f>
        <v>0</v>
      </c>
      <c r="BF112" s="219">
        <f>IF(N112="snížená",J112,0)</f>
        <v>0</v>
      </c>
      <c r="BG112" s="219">
        <f>IF(N112="zákl. přenesená",J112,0)</f>
        <v>0</v>
      </c>
      <c r="BH112" s="219">
        <f>IF(N112="sníž. přenesená",J112,0)</f>
        <v>0</v>
      </c>
      <c r="BI112" s="219">
        <f>IF(N112="nulová",J112,0)</f>
        <v>0</v>
      </c>
      <c r="BJ112" s="19" t="s">
        <v>80</v>
      </c>
      <c r="BK112" s="219">
        <f>ROUND(I112*H112,2)</f>
        <v>0</v>
      </c>
      <c r="BL112" s="19" t="s">
        <v>80</v>
      </c>
      <c r="BM112" s="218" t="s">
        <v>599</v>
      </c>
    </row>
    <row r="113" s="2" customFormat="1">
      <c r="A113" s="40"/>
      <c r="B113" s="41"/>
      <c r="C113" s="42"/>
      <c r="D113" s="290" t="s">
        <v>571</v>
      </c>
      <c r="E113" s="42"/>
      <c r="F113" s="291" t="s">
        <v>600</v>
      </c>
      <c r="G113" s="42"/>
      <c r="H113" s="42"/>
      <c r="I113" s="222"/>
      <c r="J113" s="42"/>
      <c r="K113" s="42"/>
      <c r="L113" s="46"/>
      <c r="M113" s="223"/>
      <c r="N113" s="224"/>
      <c r="O113" s="86"/>
      <c r="P113" s="86"/>
      <c r="Q113" s="86"/>
      <c r="R113" s="86"/>
      <c r="S113" s="86"/>
      <c r="T113" s="87"/>
      <c r="U113" s="40"/>
      <c r="V113" s="40"/>
      <c r="W113" s="40"/>
      <c r="X113" s="40"/>
      <c r="Y113" s="40"/>
      <c r="Z113" s="40"/>
      <c r="AA113" s="40"/>
      <c r="AB113" s="40"/>
      <c r="AC113" s="40"/>
      <c r="AD113" s="40"/>
      <c r="AE113" s="40"/>
      <c r="AT113" s="19" t="s">
        <v>571</v>
      </c>
      <c r="AU113" s="19" t="s">
        <v>82</v>
      </c>
    </row>
    <row r="114" s="2" customFormat="1" ht="16.5" customHeight="1">
      <c r="A114" s="40"/>
      <c r="B114" s="41"/>
      <c r="C114" s="257" t="s">
        <v>166</v>
      </c>
      <c r="D114" s="257" t="s">
        <v>121</v>
      </c>
      <c r="E114" s="258" t="s">
        <v>601</v>
      </c>
      <c r="F114" s="259" t="s">
        <v>602</v>
      </c>
      <c r="G114" s="260" t="s">
        <v>575</v>
      </c>
      <c r="H114" s="261">
        <v>1.1000000000000001</v>
      </c>
      <c r="I114" s="262"/>
      <c r="J114" s="263">
        <f>ROUND(I114*H114,2)</f>
        <v>0</v>
      </c>
      <c r="K114" s="259" t="s">
        <v>569</v>
      </c>
      <c r="L114" s="264"/>
      <c r="M114" s="265" t="s">
        <v>19</v>
      </c>
      <c r="N114" s="266" t="s">
        <v>45</v>
      </c>
      <c r="O114" s="86"/>
      <c r="P114" s="216">
        <f>O114*H114</f>
        <v>0</v>
      </c>
      <c r="Q114" s="216">
        <v>2.234</v>
      </c>
      <c r="R114" s="216">
        <f>Q114*H114</f>
        <v>2.4574000000000003</v>
      </c>
      <c r="S114" s="216">
        <v>0</v>
      </c>
      <c r="T114" s="217">
        <f>S114*H114</f>
        <v>0</v>
      </c>
      <c r="U114" s="40"/>
      <c r="V114" s="40"/>
      <c r="W114" s="40"/>
      <c r="X114" s="40"/>
      <c r="Y114" s="40"/>
      <c r="Z114" s="40"/>
      <c r="AA114" s="40"/>
      <c r="AB114" s="40"/>
      <c r="AC114" s="40"/>
      <c r="AD114" s="40"/>
      <c r="AE114" s="40"/>
      <c r="AR114" s="218" t="s">
        <v>82</v>
      </c>
      <c r="AT114" s="218" t="s">
        <v>121</v>
      </c>
      <c r="AU114" s="218" t="s">
        <v>82</v>
      </c>
      <c r="AY114" s="19" t="s">
        <v>124</v>
      </c>
      <c r="BE114" s="219">
        <f>IF(N114="základní",J114,0)</f>
        <v>0</v>
      </c>
      <c r="BF114" s="219">
        <f>IF(N114="snížená",J114,0)</f>
        <v>0</v>
      </c>
      <c r="BG114" s="219">
        <f>IF(N114="zákl. přenesená",J114,0)</f>
        <v>0</v>
      </c>
      <c r="BH114" s="219">
        <f>IF(N114="sníž. přenesená",J114,0)</f>
        <v>0</v>
      </c>
      <c r="BI114" s="219">
        <f>IF(N114="nulová",J114,0)</f>
        <v>0</v>
      </c>
      <c r="BJ114" s="19" t="s">
        <v>80</v>
      </c>
      <c r="BK114" s="219">
        <f>ROUND(I114*H114,2)</f>
        <v>0</v>
      </c>
      <c r="BL114" s="19" t="s">
        <v>80</v>
      </c>
      <c r="BM114" s="218" t="s">
        <v>603</v>
      </c>
    </row>
    <row r="115" s="13" customFormat="1">
      <c r="A115" s="13"/>
      <c r="B115" s="235"/>
      <c r="C115" s="236"/>
      <c r="D115" s="220" t="s">
        <v>144</v>
      </c>
      <c r="E115" s="237" t="s">
        <v>19</v>
      </c>
      <c r="F115" s="238" t="s">
        <v>604</v>
      </c>
      <c r="G115" s="236"/>
      <c r="H115" s="239">
        <v>1.1000000000000001</v>
      </c>
      <c r="I115" s="240"/>
      <c r="J115" s="236"/>
      <c r="K115" s="236"/>
      <c r="L115" s="241"/>
      <c r="M115" s="242"/>
      <c r="N115" s="243"/>
      <c r="O115" s="243"/>
      <c r="P115" s="243"/>
      <c r="Q115" s="243"/>
      <c r="R115" s="243"/>
      <c r="S115" s="243"/>
      <c r="T115" s="244"/>
      <c r="U115" s="13"/>
      <c r="V115" s="13"/>
      <c r="W115" s="13"/>
      <c r="X115" s="13"/>
      <c r="Y115" s="13"/>
      <c r="Z115" s="13"/>
      <c r="AA115" s="13"/>
      <c r="AB115" s="13"/>
      <c r="AC115" s="13"/>
      <c r="AD115" s="13"/>
      <c r="AE115" s="13"/>
      <c r="AT115" s="245" t="s">
        <v>144</v>
      </c>
      <c r="AU115" s="245" t="s">
        <v>82</v>
      </c>
      <c r="AV115" s="13" t="s">
        <v>82</v>
      </c>
      <c r="AW115" s="13" t="s">
        <v>35</v>
      </c>
      <c r="AX115" s="13" t="s">
        <v>80</v>
      </c>
      <c r="AY115" s="245" t="s">
        <v>124</v>
      </c>
    </row>
    <row r="116" s="2" customFormat="1" ht="16.5" customHeight="1">
      <c r="A116" s="40"/>
      <c r="B116" s="41"/>
      <c r="C116" s="207" t="s">
        <v>172</v>
      </c>
      <c r="D116" s="207" t="s">
        <v>128</v>
      </c>
      <c r="E116" s="208" t="s">
        <v>605</v>
      </c>
      <c r="F116" s="209" t="s">
        <v>606</v>
      </c>
      <c r="G116" s="210" t="s">
        <v>575</v>
      </c>
      <c r="H116" s="211">
        <v>1.1000000000000001</v>
      </c>
      <c r="I116" s="212"/>
      <c r="J116" s="213">
        <f>ROUND(I116*H116,2)</f>
        <v>0</v>
      </c>
      <c r="K116" s="209" t="s">
        <v>569</v>
      </c>
      <c r="L116" s="46"/>
      <c r="M116" s="214" t="s">
        <v>19</v>
      </c>
      <c r="N116" s="215" t="s">
        <v>45</v>
      </c>
      <c r="O116" s="86"/>
      <c r="P116" s="216">
        <f>O116*H116</f>
        <v>0</v>
      </c>
      <c r="Q116" s="216">
        <v>0</v>
      </c>
      <c r="R116" s="216">
        <f>Q116*H116</f>
        <v>0</v>
      </c>
      <c r="S116" s="216">
        <v>0</v>
      </c>
      <c r="T116" s="217">
        <f>S116*H116</f>
        <v>0</v>
      </c>
      <c r="U116" s="40"/>
      <c r="V116" s="40"/>
      <c r="W116" s="40"/>
      <c r="X116" s="40"/>
      <c r="Y116" s="40"/>
      <c r="Z116" s="40"/>
      <c r="AA116" s="40"/>
      <c r="AB116" s="40"/>
      <c r="AC116" s="40"/>
      <c r="AD116" s="40"/>
      <c r="AE116" s="40"/>
      <c r="AR116" s="218" t="s">
        <v>236</v>
      </c>
      <c r="AT116" s="218" t="s">
        <v>128</v>
      </c>
      <c r="AU116" s="218" t="s">
        <v>82</v>
      </c>
      <c r="AY116" s="19" t="s">
        <v>124</v>
      </c>
      <c r="BE116" s="219">
        <f>IF(N116="základní",J116,0)</f>
        <v>0</v>
      </c>
      <c r="BF116" s="219">
        <f>IF(N116="snížená",J116,0)</f>
        <v>0</v>
      </c>
      <c r="BG116" s="219">
        <f>IF(N116="zákl. přenesená",J116,0)</f>
        <v>0</v>
      </c>
      <c r="BH116" s="219">
        <f>IF(N116="sníž. přenesená",J116,0)</f>
        <v>0</v>
      </c>
      <c r="BI116" s="219">
        <f>IF(N116="nulová",J116,0)</f>
        <v>0</v>
      </c>
      <c r="BJ116" s="19" t="s">
        <v>80</v>
      </c>
      <c r="BK116" s="219">
        <f>ROUND(I116*H116,2)</f>
        <v>0</v>
      </c>
      <c r="BL116" s="19" t="s">
        <v>236</v>
      </c>
      <c r="BM116" s="218" t="s">
        <v>607</v>
      </c>
    </row>
    <row r="117" s="2" customFormat="1">
      <c r="A117" s="40"/>
      <c r="B117" s="41"/>
      <c r="C117" s="42"/>
      <c r="D117" s="290" t="s">
        <v>571</v>
      </c>
      <c r="E117" s="42"/>
      <c r="F117" s="291" t="s">
        <v>608</v>
      </c>
      <c r="G117" s="42"/>
      <c r="H117" s="42"/>
      <c r="I117" s="222"/>
      <c r="J117" s="42"/>
      <c r="K117" s="42"/>
      <c r="L117" s="46"/>
      <c r="M117" s="223"/>
      <c r="N117" s="224"/>
      <c r="O117" s="86"/>
      <c r="P117" s="86"/>
      <c r="Q117" s="86"/>
      <c r="R117" s="86"/>
      <c r="S117" s="86"/>
      <c r="T117" s="87"/>
      <c r="U117" s="40"/>
      <c r="V117" s="40"/>
      <c r="W117" s="40"/>
      <c r="X117" s="40"/>
      <c r="Y117" s="40"/>
      <c r="Z117" s="40"/>
      <c r="AA117" s="40"/>
      <c r="AB117" s="40"/>
      <c r="AC117" s="40"/>
      <c r="AD117" s="40"/>
      <c r="AE117" s="40"/>
      <c r="AT117" s="19" t="s">
        <v>571</v>
      </c>
      <c r="AU117" s="19" t="s">
        <v>82</v>
      </c>
    </row>
    <row r="118" s="2" customFormat="1">
      <c r="A118" s="40"/>
      <c r="B118" s="41"/>
      <c r="C118" s="42"/>
      <c r="D118" s="220" t="s">
        <v>134</v>
      </c>
      <c r="E118" s="42"/>
      <c r="F118" s="221" t="s">
        <v>609</v>
      </c>
      <c r="G118" s="42"/>
      <c r="H118" s="42"/>
      <c r="I118" s="222"/>
      <c r="J118" s="42"/>
      <c r="K118" s="42"/>
      <c r="L118" s="46"/>
      <c r="M118" s="223"/>
      <c r="N118" s="224"/>
      <c r="O118" s="86"/>
      <c r="P118" s="86"/>
      <c r="Q118" s="86"/>
      <c r="R118" s="86"/>
      <c r="S118" s="86"/>
      <c r="T118" s="87"/>
      <c r="U118" s="40"/>
      <c r="V118" s="40"/>
      <c r="W118" s="40"/>
      <c r="X118" s="40"/>
      <c r="Y118" s="40"/>
      <c r="Z118" s="40"/>
      <c r="AA118" s="40"/>
      <c r="AB118" s="40"/>
      <c r="AC118" s="40"/>
      <c r="AD118" s="40"/>
      <c r="AE118" s="40"/>
      <c r="AT118" s="19" t="s">
        <v>134</v>
      </c>
      <c r="AU118" s="19" t="s">
        <v>82</v>
      </c>
    </row>
    <row r="119" s="2" customFormat="1" ht="16.5" customHeight="1">
      <c r="A119" s="40"/>
      <c r="B119" s="41"/>
      <c r="C119" s="257" t="s">
        <v>178</v>
      </c>
      <c r="D119" s="257" t="s">
        <v>121</v>
      </c>
      <c r="E119" s="258" t="s">
        <v>610</v>
      </c>
      <c r="F119" s="259" t="s">
        <v>611</v>
      </c>
      <c r="G119" s="260" t="s">
        <v>575</v>
      </c>
      <c r="H119" s="261">
        <v>7.7999999999999998</v>
      </c>
      <c r="I119" s="262"/>
      <c r="J119" s="263">
        <f>ROUND(I119*H119,2)</f>
        <v>0</v>
      </c>
      <c r="K119" s="259" t="s">
        <v>569</v>
      </c>
      <c r="L119" s="264"/>
      <c r="M119" s="265" t="s">
        <v>19</v>
      </c>
      <c r="N119" s="266" t="s">
        <v>45</v>
      </c>
      <c r="O119" s="86"/>
      <c r="P119" s="216">
        <f>O119*H119</f>
        <v>0</v>
      </c>
      <c r="Q119" s="216">
        <v>2.234</v>
      </c>
      <c r="R119" s="216">
        <f>Q119*H119</f>
        <v>17.4252</v>
      </c>
      <c r="S119" s="216">
        <v>0</v>
      </c>
      <c r="T119" s="217">
        <f>S119*H119</f>
        <v>0</v>
      </c>
      <c r="U119" s="40"/>
      <c r="V119" s="40"/>
      <c r="W119" s="40"/>
      <c r="X119" s="40"/>
      <c r="Y119" s="40"/>
      <c r="Z119" s="40"/>
      <c r="AA119" s="40"/>
      <c r="AB119" s="40"/>
      <c r="AC119" s="40"/>
      <c r="AD119" s="40"/>
      <c r="AE119" s="40"/>
      <c r="AR119" s="218" t="s">
        <v>175</v>
      </c>
      <c r="AT119" s="218" t="s">
        <v>121</v>
      </c>
      <c r="AU119" s="218" t="s">
        <v>82</v>
      </c>
      <c r="AY119" s="19" t="s">
        <v>124</v>
      </c>
      <c r="BE119" s="219">
        <f>IF(N119="základní",J119,0)</f>
        <v>0</v>
      </c>
      <c r="BF119" s="219">
        <f>IF(N119="snížená",J119,0)</f>
        <v>0</v>
      </c>
      <c r="BG119" s="219">
        <f>IF(N119="zákl. přenesená",J119,0)</f>
        <v>0</v>
      </c>
      <c r="BH119" s="219">
        <f>IF(N119="sníž. přenesená",J119,0)</f>
        <v>0</v>
      </c>
      <c r="BI119" s="219">
        <f>IF(N119="nulová",J119,0)</f>
        <v>0</v>
      </c>
      <c r="BJ119" s="19" t="s">
        <v>80</v>
      </c>
      <c r="BK119" s="219">
        <f>ROUND(I119*H119,2)</f>
        <v>0</v>
      </c>
      <c r="BL119" s="19" t="s">
        <v>175</v>
      </c>
      <c r="BM119" s="218" t="s">
        <v>612</v>
      </c>
    </row>
    <row r="120" s="2" customFormat="1">
      <c r="A120" s="40"/>
      <c r="B120" s="41"/>
      <c r="C120" s="42"/>
      <c r="D120" s="220" t="s">
        <v>134</v>
      </c>
      <c r="E120" s="42"/>
      <c r="F120" s="221" t="s">
        <v>613</v>
      </c>
      <c r="G120" s="42"/>
      <c r="H120" s="42"/>
      <c r="I120" s="222"/>
      <c r="J120" s="42"/>
      <c r="K120" s="42"/>
      <c r="L120" s="46"/>
      <c r="M120" s="223"/>
      <c r="N120" s="224"/>
      <c r="O120" s="86"/>
      <c r="P120" s="86"/>
      <c r="Q120" s="86"/>
      <c r="R120" s="86"/>
      <c r="S120" s="86"/>
      <c r="T120" s="87"/>
      <c r="U120" s="40"/>
      <c r="V120" s="40"/>
      <c r="W120" s="40"/>
      <c r="X120" s="40"/>
      <c r="Y120" s="40"/>
      <c r="Z120" s="40"/>
      <c r="AA120" s="40"/>
      <c r="AB120" s="40"/>
      <c r="AC120" s="40"/>
      <c r="AD120" s="40"/>
      <c r="AE120" s="40"/>
      <c r="AT120" s="19" t="s">
        <v>134</v>
      </c>
      <c r="AU120" s="19" t="s">
        <v>82</v>
      </c>
    </row>
    <row r="121" s="13" customFormat="1">
      <c r="A121" s="13"/>
      <c r="B121" s="235"/>
      <c r="C121" s="236"/>
      <c r="D121" s="220" t="s">
        <v>144</v>
      </c>
      <c r="E121" s="237" t="s">
        <v>19</v>
      </c>
      <c r="F121" s="238" t="s">
        <v>586</v>
      </c>
      <c r="G121" s="236"/>
      <c r="H121" s="239">
        <v>7.7999999999999998</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144</v>
      </c>
      <c r="AU121" s="245" t="s">
        <v>82</v>
      </c>
      <c r="AV121" s="13" t="s">
        <v>82</v>
      </c>
      <c r="AW121" s="13" t="s">
        <v>35</v>
      </c>
      <c r="AX121" s="13" t="s">
        <v>80</v>
      </c>
      <c r="AY121" s="245" t="s">
        <v>124</v>
      </c>
    </row>
    <row r="122" s="2" customFormat="1" ht="16.5" customHeight="1">
      <c r="A122" s="40"/>
      <c r="B122" s="41"/>
      <c r="C122" s="207" t="s">
        <v>183</v>
      </c>
      <c r="D122" s="207" t="s">
        <v>128</v>
      </c>
      <c r="E122" s="208" t="s">
        <v>614</v>
      </c>
      <c r="F122" s="209" t="s">
        <v>615</v>
      </c>
      <c r="G122" s="210" t="s">
        <v>575</v>
      </c>
      <c r="H122" s="211">
        <v>7.7999999999999998</v>
      </c>
      <c r="I122" s="212"/>
      <c r="J122" s="213">
        <f>ROUND(I122*H122,2)</f>
        <v>0</v>
      </c>
      <c r="K122" s="209" t="s">
        <v>569</v>
      </c>
      <c r="L122" s="46"/>
      <c r="M122" s="214" t="s">
        <v>19</v>
      </c>
      <c r="N122" s="215" t="s">
        <v>45</v>
      </c>
      <c r="O122" s="86"/>
      <c r="P122" s="216">
        <f>O122*H122</f>
        <v>0</v>
      </c>
      <c r="Q122" s="216">
        <v>0</v>
      </c>
      <c r="R122" s="216">
        <f>Q122*H122</f>
        <v>0</v>
      </c>
      <c r="S122" s="216">
        <v>0</v>
      </c>
      <c r="T122" s="217">
        <f>S122*H122</f>
        <v>0</v>
      </c>
      <c r="U122" s="40"/>
      <c r="V122" s="40"/>
      <c r="W122" s="40"/>
      <c r="X122" s="40"/>
      <c r="Y122" s="40"/>
      <c r="Z122" s="40"/>
      <c r="AA122" s="40"/>
      <c r="AB122" s="40"/>
      <c r="AC122" s="40"/>
      <c r="AD122" s="40"/>
      <c r="AE122" s="40"/>
      <c r="AR122" s="218" t="s">
        <v>80</v>
      </c>
      <c r="AT122" s="218" t="s">
        <v>128</v>
      </c>
      <c r="AU122" s="218" t="s">
        <v>82</v>
      </c>
      <c r="AY122" s="19" t="s">
        <v>124</v>
      </c>
      <c r="BE122" s="219">
        <f>IF(N122="základní",J122,0)</f>
        <v>0</v>
      </c>
      <c r="BF122" s="219">
        <f>IF(N122="snížená",J122,0)</f>
        <v>0</v>
      </c>
      <c r="BG122" s="219">
        <f>IF(N122="zákl. přenesená",J122,0)</f>
        <v>0</v>
      </c>
      <c r="BH122" s="219">
        <f>IF(N122="sníž. přenesená",J122,0)</f>
        <v>0</v>
      </c>
      <c r="BI122" s="219">
        <f>IF(N122="nulová",J122,0)</f>
        <v>0</v>
      </c>
      <c r="BJ122" s="19" t="s">
        <v>80</v>
      </c>
      <c r="BK122" s="219">
        <f>ROUND(I122*H122,2)</f>
        <v>0</v>
      </c>
      <c r="BL122" s="19" t="s">
        <v>80</v>
      </c>
      <c r="BM122" s="218" t="s">
        <v>616</v>
      </c>
    </row>
    <row r="123" s="2" customFormat="1">
      <c r="A123" s="40"/>
      <c r="B123" s="41"/>
      <c r="C123" s="42"/>
      <c r="D123" s="290" t="s">
        <v>571</v>
      </c>
      <c r="E123" s="42"/>
      <c r="F123" s="291" t="s">
        <v>617</v>
      </c>
      <c r="G123" s="42"/>
      <c r="H123" s="42"/>
      <c r="I123" s="222"/>
      <c r="J123" s="42"/>
      <c r="K123" s="42"/>
      <c r="L123" s="46"/>
      <c r="M123" s="223"/>
      <c r="N123" s="224"/>
      <c r="O123" s="86"/>
      <c r="P123" s="86"/>
      <c r="Q123" s="86"/>
      <c r="R123" s="86"/>
      <c r="S123" s="86"/>
      <c r="T123" s="87"/>
      <c r="U123" s="40"/>
      <c r="V123" s="40"/>
      <c r="W123" s="40"/>
      <c r="X123" s="40"/>
      <c r="Y123" s="40"/>
      <c r="Z123" s="40"/>
      <c r="AA123" s="40"/>
      <c r="AB123" s="40"/>
      <c r="AC123" s="40"/>
      <c r="AD123" s="40"/>
      <c r="AE123" s="40"/>
      <c r="AT123" s="19" t="s">
        <v>571</v>
      </c>
      <c r="AU123" s="19" t="s">
        <v>82</v>
      </c>
    </row>
    <row r="124" s="2" customFormat="1">
      <c r="A124" s="40"/>
      <c r="B124" s="41"/>
      <c r="C124" s="42"/>
      <c r="D124" s="220" t="s">
        <v>134</v>
      </c>
      <c r="E124" s="42"/>
      <c r="F124" s="221" t="s">
        <v>613</v>
      </c>
      <c r="G124" s="42"/>
      <c r="H124" s="42"/>
      <c r="I124" s="222"/>
      <c r="J124" s="42"/>
      <c r="K124" s="42"/>
      <c r="L124" s="46"/>
      <c r="M124" s="223"/>
      <c r="N124" s="224"/>
      <c r="O124" s="86"/>
      <c r="P124" s="86"/>
      <c r="Q124" s="86"/>
      <c r="R124" s="86"/>
      <c r="S124" s="86"/>
      <c r="T124" s="87"/>
      <c r="U124" s="40"/>
      <c r="V124" s="40"/>
      <c r="W124" s="40"/>
      <c r="X124" s="40"/>
      <c r="Y124" s="40"/>
      <c r="Z124" s="40"/>
      <c r="AA124" s="40"/>
      <c r="AB124" s="40"/>
      <c r="AC124" s="40"/>
      <c r="AD124" s="40"/>
      <c r="AE124" s="40"/>
      <c r="AT124" s="19" t="s">
        <v>134</v>
      </c>
      <c r="AU124" s="19" t="s">
        <v>82</v>
      </c>
    </row>
    <row r="125" s="2" customFormat="1" ht="16.5" customHeight="1">
      <c r="A125" s="40"/>
      <c r="B125" s="41"/>
      <c r="C125" s="257" t="s">
        <v>188</v>
      </c>
      <c r="D125" s="257" t="s">
        <v>121</v>
      </c>
      <c r="E125" s="258" t="s">
        <v>618</v>
      </c>
      <c r="F125" s="259" t="s">
        <v>619</v>
      </c>
      <c r="G125" s="260" t="s">
        <v>575</v>
      </c>
      <c r="H125" s="261">
        <v>74.200000000000003</v>
      </c>
      <c r="I125" s="262"/>
      <c r="J125" s="263">
        <f>ROUND(I125*H125,2)</f>
        <v>0</v>
      </c>
      <c r="K125" s="259" t="s">
        <v>569</v>
      </c>
      <c r="L125" s="264"/>
      <c r="M125" s="265" t="s">
        <v>19</v>
      </c>
      <c r="N125" s="266" t="s">
        <v>45</v>
      </c>
      <c r="O125" s="86"/>
      <c r="P125" s="216">
        <f>O125*H125</f>
        <v>0</v>
      </c>
      <c r="Q125" s="216">
        <v>2.4289999999999998</v>
      </c>
      <c r="R125" s="216">
        <f>Q125*H125</f>
        <v>180.23179999999999</v>
      </c>
      <c r="S125" s="216">
        <v>0</v>
      </c>
      <c r="T125" s="217">
        <f>S125*H125</f>
        <v>0</v>
      </c>
      <c r="U125" s="40"/>
      <c r="V125" s="40"/>
      <c r="W125" s="40"/>
      <c r="X125" s="40"/>
      <c r="Y125" s="40"/>
      <c r="Z125" s="40"/>
      <c r="AA125" s="40"/>
      <c r="AB125" s="40"/>
      <c r="AC125" s="40"/>
      <c r="AD125" s="40"/>
      <c r="AE125" s="40"/>
      <c r="AR125" s="218" t="s">
        <v>175</v>
      </c>
      <c r="AT125" s="218" t="s">
        <v>121</v>
      </c>
      <c r="AU125" s="218" t="s">
        <v>82</v>
      </c>
      <c r="AY125" s="19" t="s">
        <v>124</v>
      </c>
      <c r="BE125" s="219">
        <f>IF(N125="základní",J125,0)</f>
        <v>0</v>
      </c>
      <c r="BF125" s="219">
        <f>IF(N125="snížená",J125,0)</f>
        <v>0</v>
      </c>
      <c r="BG125" s="219">
        <f>IF(N125="zákl. přenesená",J125,0)</f>
        <v>0</v>
      </c>
      <c r="BH125" s="219">
        <f>IF(N125="sníž. přenesená",J125,0)</f>
        <v>0</v>
      </c>
      <c r="BI125" s="219">
        <f>IF(N125="nulová",J125,0)</f>
        <v>0</v>
      </c>
      <c r="BJ125" s="19" t="s">
        <v>80</v>
      </c>
      <c r="BK125" s="219">
        <f>ROUND(I125*H125,2)</f>
        <v>0</v>
      </c>
      <c r="BL125" s="19" t="s">
        <v>175</v>
      </c>
      <c r="BM125" s="218" t="s">
        <v>620</v>
      </c>
    </row>
    <row r="126" s="2" customFormat="1">
      <c r="A126" s="40"/>
      <c r="B126" s="41"/>
      <c r="C126" s="42"/>
      <c r="D126" s="220" t="s">
        <v>134</v>
      </c>
      <c r="E126" s="42"/>
      <c r="F126" s="221" t="s">
        <v>621</v>
      </c>
      <c r="G126" s="42"/>
      <c r="H126" s="42"/>
      <c r="I126" s="222"/>
      <c r="J126" s="42"/>
      <c r="K126" s="42"/>
      <c r="L126" s="46"/>
      <c r="M126" s="223"/>
      <c r="N126" s="224"/>
      <c r="O126" s="86"/>
      <c r="P126" s="86"/>
      <c r="Q126" s="86"/>
      <c r="R126" s="86"/>
      <c r="S126" s="86"/>
      <c r="T126" s="87"/>
      <c r="U126" s="40"/>
      <c r="V126" s="40"/>
      <c r="W126" s="40"/>
      <c r="X126" s="40"/>
      <c r="Y126" s="40"/>
      <c r="Z126" s="40"/>
      <c r="AA126" s="40"/>
      <c r="AB126" s="40"/>
      <c r="AC126" s="40"/>
      <c r="AD126" s="40"/>
      <c r="AE126" s="40"/>
      <c r="AT126" s="19" t="s">
        <v>134</v>
      </c>
      <c r="AU126" s="19" t="s">
        <v>82</v>
      </c>
    </row>
    <row r="127" s="12" customFormat="1">
      <c r="A127" s="12"/>
      <c r="B127" s="225"/>
      <c r="C127" s="226"/>
      <c r="D127" s="220" t="s">
        <v>144</v>
      </c>
      <c r="E127" s="227" t="s">
        <v>19</v>
      </c>
      <c r="F127" s="228" t="s">
        <v>622</v>
      </c>
      <c r="G127" s="226"/>
      <c r="H127" s="227" t="s">
        <v>19</v>
      </c>
      <c r="I127" s="229"/>
      <c r="J127" s="226"/>
      <c r="K127" s="226"/>
      <c r="L127" s="230"/>
      <c r="M127" s="231"/>
      <c r="N127" s="232"/>
      <c r="O127" s="232"/>
      <c r="P127" s="232"/>
      <c r="Q127" s="232"/>
      <c r="R127" s="232"/>
      <c r="S127" s="232"/>
      <c r="T127" s="233"/>
      <c r="U127" s="12"/>
      <c r="V127" s="12"/>
      <c r="W127" s="12"/>
      <c r="X127" s="12"/>
      <c r="Y127" s="12"/>
      <c r="Z127" s="12"/>
      <c r="AA127" s="12"/>
      <c r="AB127" s="12"/>
      <c r="AC127" s="12"/>
      <c r="AD127" s="12"/>
      <c r="AE127" s="12"/>
      <c r="AT127" s="234" t="s">
        <v>144</v>
      </c>
      <c r="AU127" s="234" t="s">
        <v>82</v>
      </c>
      <c r="AV127" s="12" t="s">
        <v>80</v>
      </c>
      <c r="AW127" s="12" t="s">
        <v>35</v>
      </c>
      <c r="AX127" s="12" t="s">
        <v>74</v>
      </c>
      <c r="AY127" s="234" t="s">
        <v>124</v>
      </c>
    </row>
    <row r="128" s="13" customFormat="1">
      <c r="A128" s="13"/>
      <c r="B128" s="235"/>
      <c r="C128" s="236"/>
      <c r="D128" s="220" t="s">
        <v>144</v>
      </c>
      <c r="E128" s="237" t="s">
        <v>19</v>
      </c>
      <c r="F128" s="238" t="s">
        <v>623</v>
      </c>
      <c r="G128" s="236"/>
      <c r="H128" s="239">
        <v>19.199999999999999</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144</v>
      </c>
      <c r="AU128" s="245" t="s">
        <v>82</v>
      </c>
      <c r="AV128" s="13" t="s">
        <v>82</v>
      </c>
      <c r="AW128" s="13" t="s">
        <v>35</v>
      </c>
      <c r="AX128" s="13" t="s">
        <v>74</v>
      </c>
      <c r="AY128" s="245" t="s">
        <v>124</v>
      </c>
    </row>
    <row r="129" s="12" customFormat="1">
      <c r="A129" s="12"/>
      <c r="B129" s="225"/>
      <c r="C129" s="226"/>
      <c r="D129" s="220" t="s">
        <v>144</v>
      </c>
      <c r="E129" s="227" t="s">
        <v>19</v>
      </c>
      <c r="F129" s="228" t="s">
        <v>624</v>
      </c>
      <c r="G129" s="226"/>
      <c r="H129" s="227" t="s">
        <v>19</v>
      </c>
      <c r="I129" s="229"/>
      <c r="J129" s="226"/>
      <c r="K129" s="226"/>
      <c r="L129" s="230"/>
      <c r="M129" s="231"/>
      <c r="N129" s="232"/>
      <c r="O129" s="232"/>
      <c r="P129" s="232"/>
      <c r="Q129" s="232"/>
      <c r="R129" s="232"/>
      <c r="S129" s="232"/>
      <c r="T129" s="233"/>
      <c r="U129" s="12"/>
      <c r="V129" s="12"/>
      <c r="W129" s="12"/>
      <c r="X129" s="12"/>
      <c r="Y129" s="12"/>
      <c r="Z129" s="12"/>
      <c r="AA129" s="12"/>
      <c r="AB129" s="12"/>
      <c r="AC129" s="12"/>
      <c r="AD129" s="12"/>
      <c r="AE129" s="12"/>
      <c r="AT129" s="234" t="s">
        <v>144</v>
      </c>
      <c r="AU129" s="234" t="s">
        <v>82</v>
      </c>
      <c r="AV129" s="12" t="s">
        <v>80</v>
      </c>
      <c r="AW129" s="12" t="s">
        <v>35</v>
      </c>
      <c r="AX129" s="12" t="s">
        <v>74</v>
      </c>
      <c r="AY129" s="234" t="s">
        <v>124</v>
      </c>
    </row>
    <row r="130" s="13" customFormat="1">
      <c r="A130" s="13"/>
      <c r="B130" s="235"/>
      <c r="C130" s="236"/>
      <c r="D130" s="220" t="s">
        <v>144</v>
      </c>
      <c r="E130" s="237" t="s">
        <v>19</v>
      </c>
      <c r="F130" s="238" t="s">
        <v>625</v>
      </c>
      <c r="G130" s="236"/>
      <c r="H130" s="239">
        <v>55</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144</v>
      </c>
      <c r="AU130" s="245" t="s">
        <v>82</v>
      </c>
      <c r="AV130" s="13" t="s">
        <v>82</v>
      </c>
      <c r="AW130" s="13" t="s">
        <v>35</v>
      </c>
      <c r="AX130" s="13" t="s">
        <v>74</v>
      </c>
      <c r="AY130" s="245" t="s">
        <v>124</v>
      </c>
    </row>
    <row r="131" s="14" customFormat="1">
      <c r="A131" s="14"/>
      <c r="B131" s="246"/>
      <c r="C131" s="247"/>
      <c r="D131" s="220" t="s">
        <v>144</v>
      </c>
      <c r="E131" s="248" t="s">
        <v>19</v>
      </c>
      <c r="F131" s="249" t="s">
        <v>156</v>
      </c>
      <c r="G131" s="247"/>
      <c r="H131" s="250">
        <v>74.200000000000003</v>
      </c>
      <c r="I131" s="251"/>
      <c r="J131" s="247"/>
      <c r="K131" s="247"/>
      <c r="L131" s="252"/>
      <c r="M131" s="253"/>
      <c r="N131" s="254"/>
      <c r="O131" s="254"/>
      <c r="P131" s="254"/>
      <c r="Q131" s="254"/>
      <c r="R131" s="254"/>
      <c r="S131" s="254"/>
      <c r="T131" s="255"/>
      <c r="U131" s="14"/>
      <c r="V131" s="14"/>
      <c r="W131" s="14"/>
      <c r="X131" s="14"/>
      <c r="Y131" s="14"/>
      <c r="Z131" s="14"/>
      <c r="AA131" s="14"/>
      <c r="AB131" s="14"/>
      <c r="AC131" s="14"/>
      <c r="AD131" s="14"/>
      <c r="AE131" s="14"/>
      <c r="AT131" s="256" t="s">
        <v>144</v>
      </c>
      <c r="AU131" s="256" t="s">
        <v>82</v>
      </c>
      <c r="AV131" s="14" t="s">
        <v>127</v>
      </c>
      <c r="AW131" s="14" t="s">
        <v>35</v>
      </c>
      <c r="AX131" s="14" t="s">
        <v>80</v>
      </c>
      <c r="AY131" s="256" t="s">
        <v>124</v>
      </c>
    </row>
    <row r="132" s="2" customFormat="1" ht="24.15" customHeight="1">
      <c r="A132" s="40"/>
      <c r="B132" s="41"/>
      <c r="C132" s="207" t="s">
        <v>193</v>
      </c>
      <c r="D132" s="207" t="s">
        <v>128</v>
      </c>
      <c r="E132" s="208" t="s">
        <v>626</v>
      </c>
      <c r="F132" s="209" t="s">
        <v>627</v>
      </c>
      <c r="G132" s="210" t="s">
        <v>575</v>
      </c>
      <c r="H132" s="211">
        <v>74.200000000000003</v>
      </c>
      <c r="I132" s="212"/>
      <c r="J132" s="213">
        <f>ROUND(I132*H132,2)</f>
        <v>0</v>
      </c>
      <c r="K132" s="209" t="s">
        <v>569</v>
      </c>
      <c r="L132" s="46"/>
      <c r="M132" s="214" t="s">
        <v>19</v>
      </c>
      <c r="N132" s="215" t="s">
        <v>45</v>
      </c>
      <c r="O132" s="86"/>
      <c r="P132" s="216">
        <f>O132*H132</f>
        <v>0</v>
      </c>
      <c r="Q132" s="216">
        <v>0</v>
      </c>
      <c r="R132" s="216">
        <f>Q132*H132</f>
        <v>0</v>
      </c>
      <c r="S132" s="216">
        <v>0</v>
      </c>
      <c r="T132" s="217">
        <f>S132*H132</f>
        <v>0</v>
      </c>
      <c r="U132" s="40"/>
      <c r="V132" s="40"/>
      <c r="W132" s="40"/>
      <c r="X132" s="40"/>
      <c r="Y132" s="40"/>
      <c r="Z132" s="40"/>
      <c r="AA132" s="40"/>
      <c r="AB132" s="40"/>
      <c r="AC132" s="40"/>
      <c r="AD132" s="40"/>
      <c r="AE132" s="40"/>
      <c r="AR132" s="218" t="s">
        <v>80</v>
      </c>
      <c r="AT132" s="218" t="s">
        <v>128</v>
      </c>
      <c r="AU132" s="218" t="s">
        <v>82</v>
      </c>
      <c r="AY132" s="19" t="s">
        <v>124</v>
      </c>
      <c r="BE132" s="219">
        <f>IF(N132="základní",J132,0)</f>
        <v>0</v>
      </c>
      <c r="BF132" s="219">
        <f>IF(N132="snížená",J132,0)</f>
        <v>0</v>
      </c>
      <c r="BG132" s="219">
        <f>IF(N132="zákl. přenesená",J132,0)</f>
        <v>0</v>
      </c>
      <c r="BH132" s="219">
        <f>IF(N132="sníž. přenesená",J132,0)</f>
        <v>0</v>
      </c>
      <c r="BI132" s="219">
        <f>IF(N132="nulová",J132,0)</f>
        <v>0</v>
      </c>
      <c r="BJ132" s="19" t="s">
        <v>80</v>
      </c>
      <c r="BK132" s="219">
        <f>ROUND(I132*H132,2)</f>
        <v>0</v>
      </c>
      <c r="BL132" s="19" t="s">
        <v>80</v>
      </c>
      <c r="BM132" s="218" t="s">
        <v>628</v>
      </c>
    </row>
    <row r="133" s="2" customFormat="1">
      <c r="A133" s="40"/>
      <c r="B133" s="41"/>
      <c r="C133" s="42"/>
      <c r="D133" s="290" t="s">
        <v>571</v>
      </c>
      <c r="E133" s="42"/>
      <c r="F133" s="291" t="s">
        <v>629</v>
      </c>
      <c r="G133" s="42"/>
      <c r="H133" s="42"/>
      <c r="I133" s="222"/>
      <c r="J133" s="42"/>
      <c r="K133" s="42"/>
      <c r="L133" s="46"/>
      <c r="M133" s="223"/>
      <c r="N133" s="224"/>
      <c r="O133" s="86"/>
      <c r="P133" s="86"/>
      <c r="Q133" s="86"/>
      <c r="R133" s="86"/>
      <c r="S133" s="86"/>
      <c r="T133" s="87"/>
      <c r="U133" s="40"/>
      <c r="V133" s="40"/>
      <c r="W133" s="40"/>
      <c r="X133" s="40"/>
      <c r="Y133" s="40"/>
      <c r="Z133" s="40"/>
      <c r="AA133" s="40"/>
      <c r="AB133" s="40"/>
      <c r="AC133" s="40"/>
      <c r="AD133" s="40"/>
      <c r="AE133" s="40"/>
      <c r="AT133" s="19" t="s">
        <v>571</v>
      </c>
      <c r="AU133" s="19" t="s">
        <v>82</v>
      </c>
    </row>
    <row r="134" s="2" customFormat="1">
      <c r="A134" s="40"/>
      <c r="B134" s="41"/>
      <c r="C134" s="42"/>
      <c r="D134" s="220" t="s">
        <v>134</v>
      </c>
      <c r="E134" s="42"/>
      <c r="F134" s="221" t="s">
        <v>621</v>
      </c>
      <c r="G134" s="42"/>
      <c r="H134" s="42"/>
      <c r="I134" s="222"/>
      <c r="J134" s="42"/>
      <c r="K134" s="42"/>
      <c r="L134" s="46"/>
      <c r="M134" s="223"/>
      <c r="N134" s="224"/>
      <c r="O134" s="86"/>
      <c r="P134" s="86"/>
      <c r="Q134" s="86"/>
      <c r="R134" s="86"/>
      <c r="S134" s="86"/>
      <c r="T134" s="87"/>
      <c r="U134" s="40"/>
      <c r="V134" s="40"/>
      <c r="W134" s="40"/>
      <c r="X134" s="40"/>
      <c r="Y134" s="40"/>
      <c r="Z134" s="40"/>
      <c r="AA134" s="40"/>
      <c r="AB134" s="40"/>
      <c r="AC134" s="40"/>
      <c r="AD134" s="40"/>
      <c r="AE134" s="40"/>
      <c r="AT134" s="19" t="s">
        <v>134</v>
      </c>
      <c r="AU134" s="19" t="s">
        <v>82</v>
      </c>
    </row>
    <row r="135" s="2" customFormat="1" ht="16.5" customHeight="1">
      <c r="A135" s="40"/>
      <c r="B135" s="41"/>
      <c r="C135" s="257" t="s">
        <v>198</v>
      </c>
      <c r="D135" s="257" t="s">
        <v>121</v>
      </c>
      <c r="E135" s="258" t="s">
        <v>630</v>
      </c>
      <c r="F135" s="259" t="s">
        <v>631</v>
      </c>
      <c r="G135" s="260" t="s">
        <v>575</v>
      </c>
      <c r="H135" s="261">
        <v>26.244</v>
      </c>
      <c r="I135" s="262"/>
      <c r="J135" s="263">
        <f>ROUND(I135*H135,2)</f>
        <v>0</v>
      </c>
      <c r="K135" s="259" t="s">
        <v>569</v>
      </c>
      <c r="L135" s="264"/>
      <c r="M135" s="265" t="s">
        <v>19</v>
      </c>
      <c r="N135" s="266" t="s">
        <v>45</v>
      </c>
      <c r="O135" s="86"/>
      <c r="P135" s="216">
        <f>O135*H135</f>
        <v>0</v>
      </c>
      <c r="Q135" s="216">
        <v>2.4289999999999998</v>
      </c>
      <c r="R135" s="216">
        <f>Q135*H135</f>
        <v>63.746675999999994</v>
      </c>
      <c r="S135" s="216">
        <v>0</v>
      </c>
      <c r="T135" s="217">
        <f>S135*H135</f>
        <v>0</v>
      </c>
      <c r="U135" s="40"/>
      <c r="V135" s="40"/>
      <c r="W135" s="40"/>
      <c r="X135" s="40"/>
      <c r="Y135" s="40"/>
      <c r="Z135" s="40"/>
      <c r="AA135" s="40"/>
      <c r="AB135" s="40"/>
      <c r="AC135" s="40"/>
      <c r="AD135" s="40"/>
      <c r="AE135" s="40"/>
      <c r="AR135" s="218" t="s">
        <v>82</v>
      </c>
      <c r="AT135" s="218" t="s">
        <v>121</v>
      </c>
      <c r="AU135" s="218" t="s">
        <v>82</v>
      </c>
      <c r="AY135" s="19" t="s">
        <v>124</v>
      </c>
      <c r="BE135" s="219">
        <f>IF(N135="základní",J135,0)</f>
        <v>0</v>
      </c>
      <c r="BF135" s="219">
        <f>IF(N135="snížená",J135,0)</f>
        <v>0</v>
      </c>
      <c r="BG135" s="219">
        <f>IF(N135="zákl. přenesená",J135,0)</f>
        <v>0</v>
      </c>
      <c r="BH135" s="219">
        <f>IF(N135="sníž. přenesená",J135,0)</f>
        <v>0</v>
      </c>
      <c r="BI135" s="219">
        <f>IF(N135="nulová",J135,0)</f>
        <v>0</v>
      </c>
      <c r="BJ135" s="19" t="s">
        <v>80</v>
      </c>
      <c r="BK135" s="219">
        <f>ROUND(I135*H135,2)</f>
        <v>0</v>
      </c>
      <c r="BL135" s="19" t="s">
        <v>80</v>
      </c>
      <c r="BM135" s="218" t="s">
        <v>632</v>
      </c>
    </row>
    <row r="136" s="2" customFormat="1">
      <c r="A136" s="40"/>
      <c r="B136" s="41"/>
      <c r="C136" s="42"/>
      <c r="D136" s="220" t="s">
        <v>134</v>
      </c>
      <c r="E136" s="42"/>
      <c r="F136" s="221" t="s">
        <v>633</v>
      </c>
      <c r="G136" s="42"/>
      <c r="H136" s="42"/>
      <c r="I136" s="222"/>
      <c r="J136" s="42"/>
      <c r="K136" s="42"/>
      <c r="L136" s="46"/>
      <c r="M136" s="223"/>
      <c r="N136" s="224"/>
      <c r="O136" s="86"/>
      <c r="P136" s="86"/>
      <c r="Q136" s="86"/>
      <c r="R136" s="86"/>
      <c r="S136" s="86"/>
      <c r="T136" s="87"/>
      <c r="U136" s="40"/>
      <c r="V136" s="40"/>
      <c r="W136" s="40"/>
      <c r="X136" s="40"/>
      <c r="Y136" s="40"/>
      <c r="Z136" s="40"/>
      <c r="AA136" s="40"/>
      <c r="AB136" s="40"/>
      <c r="AC136" s="40"/>
      <c r="AD136" s="40"/>
      <c r="AE136" s="40"/>
      <c r="AT136" s="19" t="s">
        <v>134</v>
      </c>
      <c r="AU136" s="19" t="s">
        <v>82</v>
      </c>
    </row>
    <row r="137" s="12" customFormat="1">
      <c r="A137" s="12"/>
      <c r="B137" s="225"/>
      <c r="C137" s="226"/>
      <c r="D137" s="220" t="s">
        <v>144</v>
      </c>
      <c r="E137" s="227" t="s">
        <v>19</v>
      </c>
      <c r="F137" s="228" t="s">
        <v>589</v>
      </c>
      <c r="G137" s="226"/>
      <c r="H137" s="227" t="s">
        <v>19</v>
      </c>
      <c r="I137" s="229"/>
      <c r="J137" s="226"/>
      <c r="K137" s="226"/>
      <c r="L137" s="230"/>
      <c r="M137" s="231"/>
      <c r="N137" s="232"/>
      <c r="O137" s="232"/>
      <c r="P137" s="232"/>
      <c r="Q137" s="232"/>
      <c r="R137" s="232"/>
      <c r="S137" s="232"/>
      <c r="T137" s="233"/>
      <c r="U137" s="12"/>
      <c r="V137" s="12"/>
      <c r="W137" s="12"/>
      <c r="X137" s="12"/>
      <c r="Y137" s="12"/>
      <c r="Z137" s="12"/>
      <c r="AA137" s="12"/>
      <c r="AB137" s="12"/>
      <c r="AC137" s="12"/>
      <c r="AD137" s="12"/>
      <c r="AE137" s="12"/>
      <c r="AT137" s="234" t="s">
        <v>144</v>
      </c>
      <c r="AU137" s="234" t="s">
        <v>82</v>
      </c>
      <c r="AV137" s="12" t="s">
        <v>80</v>
      </c>
      <c r="AW137" s="12" t="s">
        <v>35</v>
      </c>
      <c r="AX137" s="12" t="s">
        <v>74</v>
      </c>
      <c r="AY137" s="234" t="s">
        <v>124</v>
      </c>
    </row>
    <row r="138" s="13" customFormat="1">
      <c r="A138" s="13"/>
      <c r="B138" s="235"/>
      <c r="C138" s="236"/>
      <c r="D138" s="220" t="s">
        <v>144</v>
      </c>
      <c r="E138" s="237" t="s">
        <v>19</v>
      </c>
      <c r="F138" s="238" t="s">
        <v>634</v>
      </c>
      <c r="G138" s="236"/>
      <c r="H138" s="239">
        <v>26.244</v>
      </c>
      <c r="I138" s="240"/>
      <c r="J138" s="236"/>
      <c r="K138" s="236"/>
      <c r="L138" s="241"/>
      <c r="M138" s="242"/>
      <c r="N138" s="243"/>
      <c r="O138" s="243"/>
      <c r="P138" s="243"/>
      <c r="Q138" s="243"/>
      <c r="R138" s="243"/>
      <c r="S138" s="243"/>
      <c r="T138" s="244"/>
      <c r="U138" s="13"/>
      <c r="V138" s="13"/>
      <c r="W138" s="13"/>
      <c r="X138" s="13"/>
      <c r="Y138" s="13"/>
      <c r="Z138" s="13"/>
      <c r="AA138" s="13"/>
      <c r="AB138" s="13"/>
      <c r="AC138" s="13"/>
      <c r="AD138" s="13"/>
      <c r="AE138" s="13"/>
      <c r="AT138" s="245" t="s">
        <v>144</v>
      </c>
      <c r="AU138" s="245" t="s">
        <v>82</v>
      </c>
      <c r="AV138" s="13" t="s">
        <v>82</v>
      </c>
      <c r="AW138" s="13" t="s">
        <v>35</v>
      </c>
      <c r="AX138" s="13" t="s">
        <v>74</v>
      </c>
      <c r="AY138" s="245" t="s">
        <v>124</v>
      </c>
    </row>
    <row r="139" s="14" customFormat="1">
      <c r="A139" s="14"/>
      <c r="B139" s="246"/>
      <c r="C139" s="247"/>
      <c r="D139" s="220" t="s">
        <v>144</v>
      </c>
      <c r="E139" s="248" t="s">
        <v>19</v>
      </c>
      <c r="F139" s="249" t="s">
        <v>156</v>
      </c>
      <c r="G139" s="247"/>
      <c r="H139" s="250">
        <v>26.244</v>
      </c>
      <c r="I139" s="251"/>
      <c r="J139" s="247"/>
      <c r="K139" s="247"/>
      <c r="L139" s="252"/>
      <c r="M139" s="253"/>
      <c r="N139" s="254"/>
      <c r="O139" s="254"/>
      <c r="P139" s="254"/>
      <c r="Q139" s="254"/>
      <c r="R139" s="254"/>
      <c r="S139" s="254"/>
      <c r="T139" s="255"/>
      <c r="U139" s="14"/>
      <c r="V139" s="14"/>
      <c r="W139" s="14"/>
      <c r="X139" s="14"/>
      <c r="Y139" s="14"/>
      <c r="Z139" s="14"/>
      <c r="AA139" s="14"/>
      <c r="AB139" s="14"/>
      <c r="AC139" s="14"/>
      <c r="AD139" s="14"/>
      <c r="AE139" s="14"/>
      <c r="AT139" s="256" t="s">
        <v>144</v>
      </c>
      <c r="AU139" s="256" t="s">
        <v>82</v>
      </c>
      <c r="AV139" s="14" t="s">
        <v>127</v>
      </c>
      <c r="AW139" s="14" t="s">
        <v>35</v>
      </c>
      <c r="AX139" s="14" t="s">
        <v>80</v>
      </c>
      <c r="AY139" s="256" t="s">
        <v>124</v>
      </c>
    </row>
    <row r="140" s="2" customFormat="1" ht="24.15" customHeight="1">
      <c r="A140" s="40"/>
      <c r="B140" s="41"/>
      <c r="C140" s="207" t="s">
        <v>203</v>
      </c>
      <c r="D140" s="207" t="s">
        <v>128</v>
      </c>
      <c r="E140" s="208" t="s">
        <v>635</v>
      </c>
      <c r="F140" s="209" t="s">
        <v>636</v>
      </c>
      <c r="G140" s="210" t="s">
        <v>575</v>
      </c>
      <c r="H140" s="211">
        <v>26.244</v>
      </c>
      <c r="I140" s="212"/>
      <c r="J140" s="213">
        <f>ROUND(I140*H140,2)</f>
        <v>0</v>
      </c>
      <c r="K140" s="209" t="s">
        <v>569</v>
      </c>
      <c r="L140" s="46"/>
      <c r="M140" s="214" t="s">
        <v>19</v>
      </c>
      <c r="N140" s="215" t="s">
        <v>45</v>
      </c>
      <c r="O140" s="86"/>
      <c r="P140" s="216">
        <f>O140*H140</f>
        <v>0</v>
      </c>
      <c r="Q140" s="216">
        <v>0</v>
      </c>
      <c r="R140" s="216">
        <f>Q140*H140</f>
        <v>0</v>
      </c>
      <c r="S140" s="216">
        <v>0</v>
      </c>
      <c r="T140" s="217">
        <f>S140*H140</f>
        <v>0</v>
      </c>
      <c r="U140" s="40"/>
      <c r="V140" s="40"/>
      <c r="W140" s="40"/>
      <c r="X140" s="40"/>
      <c r="Y140" s="40"/>
      <c r="Z140" s="40"/>
      <c r="AA140" s="40"/>
      <c r="AB140" s="40"/>
      <c r="AC140" s="40"/>
      <c r="AD140" s="40"/>
      <c r="AE140" s="40"/>
      <c r="AR140" s="218" t="s">
        <v>80</v>
      </c>
      <c r="AT140" s="218" t="s">
        <v>128</v>
      </c>
      <c r="AU140" s="218" t="s">
        <v>82</v>
      </c>
      <c r="AY140" s="19" t="s">
        <v>124</v>
      </c>
      <c r="BE140" s="219">
        <f>IF(N140="základní",J140,0)</f>
        <v>0</v>
      </c>
      <c r="BF140" s="219">
        <f>IF(N140="snížená",J140,0)</f>
        <v>0</v>
      </c>
      <c r="BG140" s="219">
        <f>IF(N140="zákl. přenesená",J140,0)</f>
        <v>0</v>
      </c>
      <c r="BH140" s="219">
        <f>IF(N140="sníž. přenesená",J140,0)</f>
        <v>0</v>
      </c>
      <c r="BI140" s="219">
        <f>IF(N140="nulová",J140,0)</f>
        <v>0</v>
      </c>
      <c r="BJ140" s="19" t="s">
        <v>80</v>
      </c>
      <c r="BK140" s="219">
        <f>ROUND(I140*H140,2)</f>
        <v>0</v>
      </c>
      <c r="BL140" s="19" t="s">
        <v>80</v>
      </c>
      <c r="BM140" s="218" t="s">
        <v>637</v>
      </c>
    </row>
    <row r="141" s="2" customFormat="1">
      <c r="A141" s="40"/>
      <c r="B141" s="41"/>
      <c r="C141" s="42"/>
      <c r="D141" s="290" t="s">
        <v>571</v>
      </c>
      <c r="E141" s="42"/>
      <c r="F141" s="291" t="s">
        <v>638</v>
      </c>
      <c r="G141" s="42"/>
      <c r="H141" s="42"/>
      <c r="I141" s="222"/>
      <c r="J141" s="42"/>
      <c r="K141" s="42"/>
      <c r="L141" s="46"/>
      <c r="M141" s="223"/>
      <c r="N141" s="224"/>
      <c r="O141" s="86"/>
      <c r="P141" s="86"/>
      <c r="Q141" s="86"/>
      <c r="R141" s="86"/>
      <c r="S141" s="86"/>
      <c r="T141" s="87"/>
      <c r="U141" s="40"/>
      <c r="V141" s="40"/>
      <c r="W141" s="40"/>
      <c r="X141" s="40"/>
      <c r="Y141" s="40"/>
      <c r="Z141" s="40"/>
      <c r="AA141" s="40"/>
      <c r="AB141" s="40"/>
      <c r="AC141" s="40"/>
      <c r="AD141" s="40"/>
      <c r="AE141" s="40"/>
      <c r="AT141" s="19" t="s">
        <v>571</v>
      </c>
      <c r="AU141" s="19" t="s">
        <v>82</v>
      </c>
    </row>
    <row r="142" s="2" customFormat="1" ht="16.5" customHeight="1">
      <c r="A142" s="40"/>
      <c r="B142" s="41"/>
      <c r="C142" s="257" t="s">
        <v>209</v>
      </c>
      <c r="D142" s="257" t="s">
        <v>121</v>
      </c>
      <c r="E142" s="258" t="s">
        <v>639</v>
      </c>
      <c r="F142" s="259" t="s">
        <v>640</v>
      </c>
      <c r="G142" s="260" t="s">
        <v>641</v>
      </c>
      <c r="H142" s="261">
        <v>48.600000000000001</v>
      </c>
      <c r="I142" s="262"/>
      <c r="J142" s="263">
        <f>ROUND(I142*H142,2)</f>
        <v>0</v>
      </c>
      <c r="K142" s="259" t="s">
        <v>569</v>
      </c>
      <c r="L142" s="264"/>
      <c r="M142" s="265" t="s">
        <v>19</v>
      </c>
      <c r="N142" s="266" t="s">
        <v>45</v>
      </c>
      <c r="O142" s="86"/>
      <c r="P142" s="216">
        <f>O142*H142</f>
        <v>0</v>
      </c>
      <c r="Q142" s="216">
        <v>0.0078700000000000003</v>
      </c>
      <c r="R142" s="216">
        <f>Q142*H142</f>
        <v>0.38248200000000004</v>
      </c>
      <c r="S142" s="216">
        <v>0</v>
      </c>
      <c r="T142" s="217">
        <f>S142*H142</f>
        <v>0</v>
      </c>
      <c r="U142" s="40"/>
      <c r="V142" s="40"/>
      <c r="W142" s="40"/>
      <c r="X142" s="40"/>
      <c r="Y142" s="40"/>
      <c r="Z142" s="40"/>
      <c r="AA142" s="40"/>
      <c r="AB142" s="40"/>
      <c r="AC142" s="40"/>
      <c r="AD142" s="40"/>
      <c r="AE142" s="40"/>
      <c r="AR142" s="218" t="s">
        <v>82</v>
      </c>
      <c r="AT142" s="218" t="s">
        <v>121</v>
      </c>
      <c r="AU142" s="218" t="s">
        <v>82</v>
      </c>
      <c r="AY142" s="19" t="s">
        <v>124</v>
      </c>
      <c r="BE142" s="219">
        <f>IF(N142="základní",J142,0)</f>
        <v>0</v>
      </c>
      <c r="BF142" s="219">
        <f>IF(N142="snížená",J142,0)</f>
        <v>0</v>
      </c>
      <c r="BG142" s="219">
        <f>IF(N142="zákl. přenesená",J142,0)</f>
        <v>0</v>
      </c>
      <c r="BH142" s="219">
        <f>IF(N142="sníž. přenesená",J142,0)</f>
        <v>0</v>
      </c>
      <c r="BI142" s="219">
        <f>IF(N142="nulová",J142,0)</f>
        <v>0</v>
      </c>
      <c r="BJ142" s="19" t="s">
        <v>80</v>
      </c>
      <c r="BK142" s="219">
        <f>ROUND(I142*H142,2)</f>
        <v>0</v>
      </c>
      <c r="BL142" s="19" t="s">
        <v>80</v>
      </c>
      <c r="BM142" s="218" t="s">
        <v>642</v>
      </c>
    </row>
    <row r="143" s="2" customFormat="1">
      <c r="A143" s="40"/>
      <c r="B143" s="41"/>
      <c r="C143" s="42"/>
      <c r="D143" s="220" t="s">
        <v>134</v>
      </c>
      <c r="E143" s="42"/>
      <c r="F143" s="221" t="s">
        <v>643</v>
      </c>
      <c r="G143" s="42"/>
      <c r="H143" s="42"/>
      <c r="I143" s="222"/>
      <c r="J143" s="42"/>
      <c r="K143" s="42"/>
      <c r="L143" s="46"/>
      <c r="M143" s="223"/>
      <c r="N143" s="224"/>
      <c r="O143" s="86"/>
      <c r="P143" s="86"/>
      <c r="Q143" s="86"/>
      <c r="R143" s="86"/>
      <c r="S143" s="86"/>
      <c r="T143" s="87"/>
      <c r="U143" s="40"/>
      <c r="V143" s="40"/>
      <c r="W143" s="40"/>
      <c r="X143" s="40"/>
      <c r="Y143" s="40"/>
      <c r="Z143" s="40"/>
      <c r="AA143" s="40"/>
      <c r="AB143" s="40"/>
      <c r="AC143" s="40"/>
      <c r="AD143" s="40"/>
      <c r="AE143" s="40"/>
      <c r="AT143" s="19" t="s">
        <v>134</v>
      </c>
      <c r="AU143" s="19" t="s">
        <v>82</v>
      </c>
    </row>
    <row r="144" s="13" customFormat="1">
      <c r="A144" s="13"/>
      <c r="B144" s="235"/>
      <c r="C144" s="236"/>
      <c r="D144" s="220" t="s">
        <v>144</v>
      </c>
      <c r="E144" s="237" t="s">
        <v>19</v>
      </c>
      <c r="F144" s="238" t="s">
        <v>644</v>
      </c>
      <c r="G144" s="236"/>
      <c r="H144" s="239">
        <v>21.120000000000001</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144</v>
      </c>
      <c r="AU144" s="245" t="s">
        <v>82</v>
      </c>
      <c r="AV144" s="13" t="s">
        <v>82</v>
      </c>
      <c r="AW144" s="13" t="s">
        <v>35</v>
      </c>
      <c r="AX144" s="13" t="s">
        <v>74</v>
      </c>
      <c r="AY144" s="245" t="s">
        <v>124</v>
      </c>
    </row>
    <row r="145" s="13" customFormat="1">
      <c r="A145" s="13"/>
      <c r="B145" s="235"/>
      <c r="C145" s="236"/>
      <c r="D145" s="220" t="s">
        <v>144</v>
      </c>
      <c r="E145" s="237" t="s">
        <v>19</v>
      </c>
      <c r="F145" s="238" t="s">
        <v>645</v>
      </c>
      <c r="G145" s="236"/>
      <c r="H145" s="239">
        <v>19.800000000000001</v>
      </c>
      <c r="I145" s="240"/>
      <c r="J145" s="236"/>
      <c r="K145" s="236"/>
      <c r="L145" s="241"/>
      <c r="M145" s="242"/>
      <c r="N145" s="243"/>
      <c r="O145" s="243"/>
      <c r="P145" s="243"/>
      <c r="Q145" s="243"/>
      <c r="R145" s="243"/>
      <c r="S145" s="243"/>
      <c r="T145" s="244"/>
      <c r="U145" s="13"/>
      <c r="V145" s="13"/>
      <c r="W145" s="13"/>
      <c r="X145" s="13"/>
      <c r="Y145" s="13"/>
      <c r="Z145" s="13"/>
      <c r="AA145" s="13"/>
      <c r="AB145" s="13"/>
      <c r="AC145" s="13"/>
      <c r="AD145" s="13"/>
      <c r="AE145" s="13"/>
      <c r="AT145" s="245" t="s">
        <v>144</v>
      </c>
      <c r="AU145" s="245" t="s">
        <v>82</v>
      </c>
      <c r="AV145" s="13" t="s">
        <v>82</v>
      </c>
      <c r="AW145" s="13" t="s">
        <v>35</v>
      </c>
      <c r="AX145" s="13" t="s">
        <v>74</v>
      </c>
      <c r="AY145" s="245" t="s">
        <v>124</v>
      </c>
    </row>
    <row r="146" s="13" customFormat="1">
      <c r="A146" s="13"/>
      <c r="B146" s="235"/>
      <c r="C146" s="236"/>
      <c r="D146" s="220" t="s">
        <v>144</v>
      </c>
      <c r="E146" s="237" t="s">
        <v>19</v>
      </c>
      <c r="F146" s="238" t="s">
        <v>646</v>
      </c>
      <c r="G146" s="236"/>
      <c r="H146" s="239">
        <v>7.6799999999999997</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144</v>
      </c>
      <c r="AU146" s="245" t="s">
        <v>82</v>
      </c>
      <c r="AV146" s="13" t="s">
        <v>82</v>
      </c>
      <c r="AW146" s="13" t="s">
        <v>35</v>
      </c>
      <c r="AX146" s="13" t="s">
        <v>74</v>
      </c>
      <c r="AY146" s="245" t="s">
        <v>124</v>
      </c>
    </row>
    <row r="147" s="14" customFormat="1">
      <c r="A147" s="14"/>
      <c r="B147" s="246"/>
      <c r="C147" s="247"/>
      <c r="D147" s="220" t="s">
        <v>144</v>
      </c>
      <c r="E147" s="248" t="s">
        <v>19</v>
      </c>
      <c r="F147" s="249" t="s">
        <v>156</v>
      </c>
      <c r="G147" s="247"/>
      <c r="H147" s="250">
        <v>48.600000000000001</v>
      </c>
      <c r="I147" s="251"/>
      <c r="J147" s="247"/>
      <c r="K147" s="247"/>
      <c r="L147" s="252"/>
      <c r="M147" s="253"/>
      <c r="N147" s="254"/>
      <c r="O147" s="254"/>
      <c r="P147" s="254"/>
      <c r="Q147" s="254"/>
      <c r="R147" s="254"/>
      <c r="S147" s="254"/>
      <c r="T147" s="255"/>
      <c r="U147" s="14"/>
      <c r="V147" s="14"/>
      <c r="W147" s="14"/>
      <c r="X147" s="14"/>
      <c r="Y147" s="14"/>
      <c r="Z147" s="14"/>
      <c r="AA147" s="14"/>
      <c r="AB147" s="14"/>
      <c r="AC147" s="14"/>
      <c r="AD147" s="14"/>
      <c r="AE147" s="14"/>
      <c r="AT147" s="256" t="s">
        <v>144</v>
      </c>
      <c r="AU147" s="256" t="s">
        <v>82</v>
      </c>
      <c r="AV147" s="14" t="s">
        <v>127</v>
      </c>
      <c r="AW147" s="14" t="s">
        <v>35</v>
      </c>
      <c r="AX147" s="14" t="s">
        <v>80</v>
      </c>
      <c r="AY147" s="256" t="s">
        <v>124</v>
      </c>
    </row>
    <row r="148" s="2" customFormat="1" ht="16.5" customHeight="1">
      <c r="A148" s="40"/>
      <c r="B148" s="41"/>
      <c r="C148" s="257" t="s">
        <v>8</v>
      </c>
      <c r="D148" s="257" t="s">
        <v>121</v>
      </c>
      <c r="E148" s="258" t="s">
        <v>647</v>
      </c>
      <c r="F148" s="259" t="s">
        <v>648</v>
      </c>
      <c r="G148" s="260" t="s">
        <v>641</v>
      </c>
      <c r="H148" s="261">
        <v>15.9</v>
      </c>
      <c r="I148" s="262"/>
      <c r="J148" s="263">
        <f>ROUND(I148*H148,2)</f>
        <v>0</v>
      </c>
      <c r="K148" s="259" t="s">
        <v>569</v>
      </c>
      <c r="L148" s="264"/>
      <c r="M148" s="265" t="s">
        <v>19</v>
      </c>
      <c r="N148" s="266" t="s">
        <v>45</v>
      </c>
      <c r="O148" s="86"/>
      <c r="P148" s="216">
        <f>O148*H148</f>
        <v>0</v>
      </c>
      <c r="Q148" s="216">
        <v>0.01235</v>
      </c>
      <c r="R148" s="216">
        <f>Q148*H148</f>
        <v>0.19636500000000001</v>
      </c>
      <c r="S148" s="216">
        <v>0</v>
      </c>
      <c r="T148" s="217">
        <f>S148*H148</f>
        <v>0</v>
      </c>
      <c r="U148" s="40"/>
      <c r="V148" s="40"/>
      <c r="W148" s="40"/>
      <c r="X148" s="40"/>
      <c r="Y148" s="40"/>
      <c r="Z148" s="40"/>
      <c r="AA148" s="40"/>
      <c r="AB148" s="40"/>
      <c r="AC148" s="40"/>
      <c r="AD148" s="40"/>
      <c r="AE148" s="40"/>
      <c r="AR148" s="218" t="s">
        <v>82</v>
      </c>
      <c r="AT148" s="218" t="s">
        <v>121</v>
      </c>
      <c r="AU148" s="218" t="s">
        <v>82</v>
      </c>
      <c r="AY148" s="19" t="s">
        <v>124</v>
      </c>
      <c r="BE148" s="219">
        <f>IF(N148="základní",J148,0)</f>
        <v>0</v>
      </c>
      <c r="BF148" s="219">
        <f>IF(N148="snížená",J148,0)</f>
        <v>0</v>
      </c>
      <c r="BG148" s="219">
        <f>IF(N148="zákl. přenesená",J148,0)</f>
        <v>0</v>
      </c>
      <c r="BH148" s="219">
        <f>IF(N148="sníž. přenesená",J148,0)</f>
        <v>0</v>
      </c>
      <c r="BI148" s="219">
        <f>IF(N148="nulová",J148,0)</f>
        <v>0</v>
      </c>
      <c r="BJ148" s="19" t="s">
        <v>80</v>
      </c>
      <c r="BK148" s="219">
        <f>ROUND(I148*H148,2)</f>
        <v>0</v>
      </c>
      <c r="BL148" s="19" t="s">
        <v>80</v>
      </c>
      <c r="BM148" s="218" t="s">
        <v>649</v>
      </c>
    </row>
    <row r="149" s="2" customFormat="1">
      <c r="A149" s="40"/>
      <c r="B149" s="41"/>
      <c r="C149" s="42"/>
      <c r="D149" s="220" t="s">
        <v>134</v>
      </c>
      <c r="E149" s="42"/>
      <c r="F149" s="221" t="s">
        <v>650</v>
      </c>
      <c r="G149" s="42"/>
      <c r="H149" s="42"/>
      <c r="I149" s="222"/>
      <c r="J149" s="42"/>
      <c r="K149" s="42"/>
      <c r="L149" s="46"/>
      <c r="M149" s="223"/>
      <c r="N149" s="224"/>
      <c r="O149" s="86"/>
      <c r="P149" s="86"/>
      <c r="Q149" s="86"/>
      <c r="R149" s="86"/>
      <c r="S149" s="86"/>
      <c r="T149" s="87"/>
      <c r="U149" s="40"/>
      <c r="V149" s="40"/>
      <c r="W149" s="40"/>
      <c r="X149" s="40"/>
      <c r="Y149" s="40"/>
      <c r="Z149" s="40"/>
      <c r="AA149" s="40"/>
      <c r="AB149" s="40"/>
      <c r="AC149" s="40"/>
      <c r="AD149" s="40"/>
      <c r="AE149" s="40"/>
      <c r="AT149" s="19" t="s">
        <v>134</v>
      </c>
      <c r="AU149" s="19" t="s">
        <v>82</v>
      </c>
    </row>
    <row r="150" s="13" customFormat="1">
      <c r="A150" s="13"/>
      <c r="B150" s="235"/>
      <c r="C150" s="236"/>
      <c r="D150" s="220" t="s">
        <v>144</v>
      </c>
      <c r="E150" s="237" t="s">
        <v>19</v>
      </c>
      <c r="F150" s="238" t="s">
        <v>651</v>
      </c>
      <c r="G150" s="236"/>
      <c r="H150" s="239">
        <v>15.9</v>
      </c>
      <c r="I150" s="240"/>
      <c r="J150" s="236"/>
      <c r="K150" s="236"/>
      <c r="L150" s="241"/>
      <c r="M150" s="242"/>
      <c r="N150" s="243"/>
      <c r="O150" s="243"/>
      <c r="P150" s="243"/>
      <c r="Q150" s="243"/>
      <c r="R150" s="243"/>
      <c r="S150" s="243"/>
      <c r="T150" s="244"/>
      <c r="U150" s="13"/>
      <c r="V150" s="13"/>
      <c r="W150" s="13"/>
      <c r="X150" s="13"/>
      <c r="Y150" s="13"/>
      <c r="Z150" s="13"/>
      <c r="AA150" s="13"/>
      <c r="AB150" s="13"/>
      <c r="AC150" s="13"/>
      <c r="AD150" s="13"/>
      <c r="AE150" s="13"/>
      <c r="AT150" s="245" t="s">
        <v>144</v>
      </c>
      <c r="AU150" s="245" t="s">
        <v>82</v>
      </c>
      <c r="AV150" s="13" t="s">
        <v>82</v>
      </c>
      <c r="AW150" s="13" t="s">
        <v>35</v>
      </c>
      <c r="AX150" s="13" t="s">
        <v>80</v>
      </c>
      <c r="AY150" s="245" t="s">
        <v>124</v>
      </c>
    </row>
    <row r="151" s="2" customFormat="1" ht="16.5" customHeight="1">
      <c r="A151" s="40"/>
      <c r="B151" s="41"/>
      <c r="C151" s="207" t="s">
        <v>218</v>
      </c>
      <c r="D151" s="207" t="s">
        <v>128</v>
      </c>
      <c r="E151" s="208" t="s">
        <v>652</v>
      </c>
      <c r="F151" s="209" t="s">
        <v>653</v>
      </c>
      <c r="G151" s="210" t="s">
        <v>654</v>
      </c>
      <c r="H151" s="211">
        <v>0.57999999999999996</v>
      </c>
      <c r="I151" s="212"/>
      <c r="J151" s="213">
        <f>ROUND(I151*H151,2)</f>
        <v>0</v>
      </c>
      <c r="K151" s="209" t="s">
        <v>569</v>
      </c>
      <c r="L151" s="46"/>
      <c r="M151" s="214" t="s">
        <v>19</v>
      </c>
      <c r="N151" s="215" t="s">
        <v>45</v>
      </c>
      <c r="O151" s="86"/>
      <c r="P151" s="216">
        <f>O151*H151</f>
        <v>0</v>
      </c>
      <c r="Q151" s="216">
        <v>1.06277</v>
      </c>
      <c r="R151" s="216">
        <f>Q151*H151</f>
        <v>0.61640659999999992</v>
      </c>
      <c r="S151" s="216">
        <v>0</v>
      </c>
      <c r="T151" s="217">
        <f>S151*H151</f>
        <v>0</v>
      </c>
      <c r="U151" s="40"/>
      <c r="V151" s="40"/>
      <c r="W151" s="40"/>
      <c r="X151" s="40"/>
      <c r="Y151" s="40"/>
      <c r="Z151" s="40"/>
      <c r="AA151" s="40"/>
      <c r="AB151" s="40"/>
      <c r="AC151" s="40"/>
      <c r="AD151" s="40"/>
      <c r="AE151" s="40"/>
      <c r="AR151" s="218" t="s">
        <v>80</v>
      </c>
      <c r="AT151" s="218" t="s">
        <v>128</v>
      </c>
      <c r="AU151" s="218" t="s">
        <v>82</v>
      </c>
      <c r="AY151" s="19" t="s">
        <v>124</v>
      </c>
      <c r="BE151" s="219">
        <f>IF(N151="základní",J151,0)</f>
        <v>0</v>
      </c>
      <c r="BF151" s="219">
        <f>IF(N151="snížená",J151,0)</f>
        <v>0</v>
      </c>
      <c r="BG151" s="219">
        <f>IF(N151="zákl. přenesená",J151,0)</f>
        <v>0</v>
      </c>
      <c r="BH151" s="219">
        <f>IF(N151="sníž. přenesená",J151,0)</f>
        <v>0</v>
      </c>
      <c r="BI151" s="219">
        <f>IF(N151="nulová",J151,0)</f>
        <v>0</v>
      </c>
      <c r="BJ151" s="19" t="s">
        <v>80</v>
      </c>
      <c r="BK151" s="219">
        <f>ROUND(I151*H151,2)</f>
        <v>0</v>
      </c>
      <c r="BL151" s="19" t="s">
        <v>80</v>
      </c>
      <c r="BM151" s="218" t="s">
        <v>655</v>
      </c>
    </row>
    <row r="152" s="2" customFormat="1">
      <c r="A152" s="40"/>
      <c r="B152" s="41"/>
      <c r="C152" s="42"/>
      <c r="D152" s="290" t="s">
        <v>571</v>
      </c>
      <c r="E152" s="42"/>
      <c r="F152" s="291" t="s">
        <v>656</v>
      </c>
      <c r="G152" s="42"/>
      <c r="H152" s="42"/>
      <c r="I152" s="222"/>
      <c r="J152" s="42"/>
      <c r="K152" s="42"/>
      <c r="L152" s="46"/>
      <c r="M152" s="223"/>
      <c r="N152" s="224"/>
      <c r="O152" s="86"/>
      <c r="P152" s="86"/>
      <c r="Q152" s="86"/>
      <c r="R152" s="86"/>
      <c r="S152" s="86"/>
      <c r="T152" s="87"/>
      <c r="U152" s="40"/>
      <c r="V152" s="40"/>
      <c r="W152" s="40"/>
      <c r="X152" s="40"/>
      <c r="Y152" s="40"/>
      <c r="Z152" s="40"/>
      <c r="AA152" s="40"/>
      <c r="AB152" s="40"/>
      <c r="AC152" s="40"/>
      <c r="AD152" s="40"/>
      <c r="AE152" s="40"/>
      <c r="AT152" s="19" t="s">
        <v>571</v>
      </c>
      <c r="AU152" s="19" t="s">
        <v>82</v>
      </c>
    </row>
    <row r="153" s="2" customFormat="1" ht="16.5" customHeight="1">
      <c r="A153" s="40"/>
      <c r="B153" s="41"/>
      <c r="C153" s="257" t="s">
        <v>223</v>
      </c>
      <c r="D153" s="257" t="s">
        <v>121</v>
      </c>
      <c r="E153" s="258" t="s">
        <v>657</v>
      </c>
      <c r="F153" s="259" t="s">
        <v>658</v>
      </c>
      <c r="G153" s="260" t="s">
        <v>142</v>
      </c>
      <c r="H153" s="261">
        <v>32</v>
      </c>
      <c r="I153" s="262"/>
      <c r="J153" s="263">
        <f>ROUND(I153*H153,2)</f>
        <v>0</v>
      </c>
      <c r="K153" s="259" t="s">
        <v>569</v>
      </c>
      <c r="L153" s="264"/>
      <c r="M153" s="265" t="s">
        <v>19</v>
      </c>
      <c r="N153" s="266" t="s">
        <v>45</v>
      </c>
      <c r="O153" s="86"/>
      <c r="P153" s="216">
        <f>O153*H153</f>
        <v>0</v>
      </c>
      <c r="Q153" s="216">
        <v>0.0013500000000000001</v>
      </c>
      <c r="R153" s="216">
        <f>Q153*H153</f>
        <v>0.043200000000000002</v>
      </c>
      <c r="S153" s="216">
        <v>0</v>
      </c>
      <c r="T153" s="217">
        <f>S153*H153</f>
        <v>0</v>
      </c>
      <c r="U153" s="40"/>
      <c r="V153" s="40"/>
      <c r="W153" s="40"/>
      <c r="X153" s="40"/>
      <c r="Y153" s="40"/>
      <c r="Z153" s="40"/>
      <c r="AA153" s="40"/>
      <c r="AB153" s="40"/>
      <c r="AC153" s="40"/>
      <c r="AD153" s="40"/>
      <c r="AE153" s="40"/>
      <c r="AR153" s="218" t="s">
        <v>82</v>
      </c>
      <c r="AT153" s="218" t="s">
        <v>121</v>
      </c>
      <c r="AU153" s="218" t="s">
        <v>82</v>
      </c>
      <c r="AY153" s="19" t="s">
        <v>124</v>
      </c>
      <c r="BE153" s="219">
        <f>IF(N153="základní",J153,0)</f>
        <v>0</v>
      </c>
      <c r="BF153" s="219">
        <f>IF(N153="snížená",J153,0)</f>
        <v>0</v>
      </c>
      <c r="BG153" s="219">
        <f>IF(N153="zákl. přenesená",J153,0)</f>
        <v>0</v>
      </c>
      <c r="BH153" s="219">
        <f>IF(N153="sníž. přenesená",J153,0)</f>
        <v>0</v>
      </c>
      <c r="BI153" s="219">
        <f>IF(N153="nulová",J153,0)</f>
        <v>0</v>
      </c>
      <c r="BJ153" s="19" t="s">
        <v>80</v>
      </c>
      <c r="BK153" s="219">
        <f>ROUND(I153*H153,2)</f>
        <v>0</v>
      </c>
      <c r="BL153" s="19" t="s">
        <v>80</v>
      </c>
      <c r="BM153" s="218" t="s">
        <v>659</v>
      </c>
    </row>
    <row r="154" s="2" customFormat="1" ht="24.15" customHeight="1">
      <c r="A154" s="40"/>
      <c r="B154" s="41"/>
      <c r="C154" s="207" t="s">
        <v>228</v>
      </c>
      <c r="D154" s="207" t="s">
        <v>128</v>
      </c>
      <c r="E154" s="208" t="s">
        <v>660</v>
      </c>
      <c r="F154" s="209" t="s">
        <v>661</v>
      </c>
      <c r="G154" s="210" t="s">
        <v>142</v>
      </c>
      <c r="H154" s="211">
        <v>27</v>
      </c>
      <c r="I154" s="212"/>
      <c r="J154" s="213">
        <f>ROUND(I154*H154,2)</f>
        <v>0</v>
      </c>
      <c r="K154" s="209" t="s">
        <v>569</v>
      </c>
      <c r="L154" s="46"/>
      <c r="M154" s="214" t="s">
        <v>19</v>
      </c>
      <c r="N154" s="215" t="s">
        <v>45</v>
      </c>
      <c r="O154" s="86"/>
      <c r="P154" s="216">
        <f>O154*H154</f>
        <v>0</v>
      </c>
      <c r="Q154" s="216">
        <v>0.0027299999999999998</v>
      </c>
      <c r="R154" s="216">
        <f>Q154*H154</f>
        <v>0.073709999999999998</v>
      </c>
      <c r="S154" s="216">
        <v>0</v>
      </c>
      <c r="T154" s="217">
        <f>S154*H154</f>
        <v>0</v>
      </c>
      <c r="U154" s="40"/>
      <c r="V154" s="40"/>
      <c r="W154" s="40"/>
      <c r="X154" s="40"/>
      <c r="Y154" s="40"/>
      <c r="Z154" s="40"/>
      <c r="AA154" s="40"/>
      <c r="AB154" s="40"/>
      <c r="AC154" s="40"/>
      <c r="AD154" s="40"/>
      <c r="AE154" s="40"/>
      <c r="AR154" s="218" t="s">
        <v>80</v>
      </c>
      <c r="AT154" s="218" t="s">
        <v>128</v>
      </c>
      <c r="AU154" s="218" t="s">
        <v>82</v>
      </c>
      <c r="AY154" s="19" t="s">
        <v>124</v>
      </c>
      <c r="BE154" s="219">
        <f>IF(N154="základní",J154,0)</f>
        <v>0</v>
      </c>
      <c r="BF154" s="219">
        <f>IF(N154="snížená",J154,0)</f>
        <v>0</v>
      </c>
      <c r="BG154" s="219">
        <f>IF(N154="zákl. přenesená",J154,0)</f>
        <v>0</v>
      </c>
      <c r="BH154" s="219">
        <f>IF(N154="sníž. přenesená",J154,0)</f>
        <v>0</v>
      </c>
      <c r="BI154" s="219">
        <f>IF(N154="nulová",J154,0)</f>
        <v>0</v>
      </c>
      <c r="BJ154" s="19" t="s">
        <v>80</v>
      </c>
      <c r="BK154" s="219">
        <f>ROUND(I154*H154,2)</f>
        <v>0</v>
      </c>
      <c r="BL154" s="19" t="s">
        <v>80</v>
      </c>
      <c r="BM154" s="218" t="s">
        <v>662</v>
      </c>
    </row>
    <row r="155" s="2" customFormat="1">
      <c r="A155" s="40"/>
      <c r="B155" s="41"/>
      <c r="C155" s="42"/>
      <c r="D155" s="290" t="s">
        <v>571</v>
      </c>
      <c r="E155" s="42"/>
      <c r="F155" s="291" t="s">
        <v>663</v>
      </c>
      <c r="G155" s="42"/>
      <c r="H155" s="42"/>
      <c r="I155" s="222"/>
      <c r="J155" s="42"/>
      <c r="K155" s="42"/>
      <c r="L155" s="46"/>
      <c r="M155" s="223"/>
      <c r="N155" s="224"/>
      <c r="O155" s="86"/>
      <c r="P155" s="86"/>
      <c r="Q155" s="86"/>
      <c r="R155" s="86"/>
      <c r="S155" s="86"/>
      <c r="T155" s="87"/>
      <c r="U155" s="40"/>
      <c r="V155" s="40"/>
      <c r="W155" s="40"/>
      <c r="X155" s="40"/>
      <c r="Y155" s="40"/>
      <c r="Z155" s="40"/>
      <c r="AA155" s="40"/>
      <c r="AB155" s="40"/>
      <c r="AC155" s="40"/>
      <c r="AD155" s="40"/>
      <c r="AE155" s="40"/>
      <c r="AT155" s="19" t="s">
        <v>571</v>
      </c>
      <c r="AU155" s="19" t="s">
        <v>82</v>
      </c>
    </row>
    <row r="156" s="2" customFormat="1" ht="24.15" customHeight="1">
      <c r="A156" s="40"/>
      <c r="B156" s="41"/>
      <c r="C156" s="207" t="s">
        <v>233</v>
      </c>
      <c r="D156" s="207" t="s">
        <v>128</v>
      </c>
      <c r="E156" s="208" t="s">
        <v>664</v>
      </c>
      <c r="F156" s="209" t="s">
        <v>665</v>
      </c>
      <c r="G156" s="210" t="s">
        <v>131</v>
      </c>
      <c r="H156" s="211">
        <v>2</v>
      </c>
      <c r="I156" s="212"/>
      <c r="J156" s="213">
        <f>ROUND(I156*H156,2)</f>
        <v>0</v>
      </c>
      <c r="K156" s="209" t="s">
        <v>569</v>
      </c>
      <c r="L156" s="46"/>
      <c r="M156" s="214" t="s">
        <v>19</v>
      </c>
      <c r="N156" s="215" t="s">
        <v>45</v>
      </c>
      <c r="O156" s="86"/>
      <c r="P156" s="216">
        <f>O156*H156</f>
        <v>0</v>
      </c>
      <c r="Q156" s="216">
        <v>0</v>
      </c>
      <c r="R156" s="216">
        <f>Q156*H156</f>
        <v>0</v>
      </c>
      <c r="S156" s="216">
        <v>0</v>
      </c>
      <c r="T156" s="217">
        <f>S156*H156</f>
        <v>0</v>
      </c>
      <c r="U156" s="40"/>
      <c r="V156" s="40"/>
      <c r="W156" s="40"/>
      <c r="X156" s="40"/>
      <c r="Y156" s="40"/>
      <c r="Z156" s="40"/>
      <c r="AA156" s="40"/>
      <c r="AB156" s="40"/>
      <c r="AC156" s="40"/>
      <c r="AD156" s="40"/>
      <c r="AE156" s="40"/>
      <c r="AR156" s="218" t="s">
        <v>80</v>
      </c>
      <c r="AT156" s="218" t="s">
        <v>128</v>
      </c>
      <c r="AU156" s="218" t="s">
        <v>82</v>
      </c>
      <c r="AY156" s="19" t="s">
        <v>124</v>
      </c>
      <c r="BE156" s="219">
        <f>IF(N156="základní",J156,0)</f>
        <v>0</v>
      </c>
      <c r="BF156" s="219">
        <f>IF(N156="snížená",J156,0)</f>
        <v>0</v>
      </c>
      <c r="BG156" s="219">
        <f>IF(N156="zákl. přenesená",J156,0)</f>
        <v>0</v>
      </c>
      <c r="BH156" s="219">
        <f>IF(N156="sníž. přenesená",J156,0)</f>
        <v>0</v>
      </c>
      <c r="BI156" s="219">
        <f>IF(N156="nulová",J156,0)</f>
        <v>0</v>
      </c>
      <c r="BJ156" s="19" t="s">
        <v>80</v>
      </c>
      <c r="BK156" s="219">
        <f>ROUND(I156*H156,2)</f>
        <v>0</v>
      </c>
      <c r="BL156" s="19" t="s">
        <v>80</v>
      </c>
      <c r="BM156" s="218" t="s">
        <v>666</v>
      </c>
    </row>
    <row r="157" s="2" customFormat="1">
      <c r="A157" s="40"/>
      <c r="B157" s="41"/>
      <c r="C157" s="42"/>
      <c r="D157" s="290" t="s">
        <v>571</v>
      </c>
      <c r="E157" s="42"/>
      <c r="F157" s="291" t="s">
        <v>667</v>
      </c>
      <c r="G157" s="42"/>
      <c r="H157" s="42"/>
      <c r="I157" s="222"/>
      <c r="J157" s="42"/>
      <c r="K157" s="42"/>
      <c r="L157" s="46"/>
      <c r="M157" s="223"/>
      <c r="N157" s="224"/>
      <c r="O157" s="86"/>
      <c r="P157" s="86"/>
      <c r="Q157" s="86"/>
      <c r="R157" s="86"/>
      <c r="S157" s="86"/>
      <c r="T157" s="87"/>
      <c r="U157" s="40"/>
      <c r="V157" s="40"/>
      <c r="W157" s="40"/>
      <c r="X157" s="40"/>
      <c r="Y157" s="40"/>
      <c r="Z157" s="40"/>
      <c r="AA157" s="40"/>
      <c r="AB157" s="40"/>
      <c r="AC157" s="40"/>
      <c r="AD157" s="40"/>
      <c r="AE157" s="40"/>
      <c r="AT157" s="19" t="s">
        <v>571</v>
      </c>
      <c r="AU157" s="19" t="s">
        <v>82</v>
      </c>
    </row>
    <row r="158" s="2" customFormat="1" ht="24.15" customHeight="1">
      <c r="A158" s="40"/>
      <c r="B158" s="41"/>
      <c r="C158" s="207" t="s">
        <v>238</v>
      </c>
      <c r="D158" s="207" t="s">
        <v>128</v>
      </c>
      <c r="E158" s="208" t="s">
        <v>668</v>
      </c>
      <c r="F158" s="209" t="s">
        <v>669</v>
      </c>
      <c r="G158" s="210" t="s">
        <v>131</v>
      </c>
      <c r="H158" s="211">
        <v>2</v>
      </c>
      <c r="I158" s="212"/>
      <c r="J158" s="213">
        <f>ROUND(I158*H158,2)</f>
        <v>0</v>
      </c>
      <c r="K158" s="209" t="s">
        <v>569</v>
      </c>
      <c r="L158" s="46"/>
      <c r="M158" s="214" t="s">
        <v>19</v>
      </c>
      <c r="N158" s="215" t="s">
        <v>45</v>
      </c>
      <c r="O158" s="86"/>
      <c r="P158" s="216">
        <f>O158*H158</f>
        <v>0</v>
      </c>
      <c r="Q158" s="216">
        <v>0</v>
      </c>
      <c r="R158" s="216">
        <f>Q158*H158</f>
        <v>0</v>
      </c>
      <c r="S158" s="216">
        <v>0</v>
      </c>
      <c r="T158" s="217">
        <f>S158*H158</f>
        <v>0</v>
      </c>
      <c r="U158" s="40"/>
      <c r="V158" s="40"/>
      <c r="W158" s="40"/>
      <c r="X158" s="40"/>
      <c r="Y158" s="40"/>
      <c r="Z158" s="40"/>
      <c r="AA158" s="40"/>
      <c r="AB158" s="40"/>
      <c r="AC158" s="40"/>
      <c r="AD158" s="40"/>
      <c r="AE158" s="40"/>
      <c r="AR158" s="218" t="s">
        <v>80</v>
      </c>
      <c r="AT158" s="218" t="s">
        <v>128</v>
      </c>
      <c r="AU158" s="218" t="s">
        <v>82</v>
      </c>
      <c r="AY158" s="19" t="s">
        <v>124</v>
      </c>
      <c r="BE158" s="219">
        <f>IF(N158="základní",J158,0)</f>
        <v>0</v>
      </c>
      <c r="BF158" s="219">
        <f>IF(N158="snížená",J158,0)</f>
        <v>0</v>
      </c>
      <c r="BG158" s="219">
        <f>IF(N158="zákl. přenesená",J158,0)</f>
        <v>0</v>
      </c>
      <c r="BH158" s="219">
        <f>IF(N158="sníž. přenesená",J158,0)</f>
        <v>0</v>
      </c>
      <c r="BI158" s="219">
        <f>IF(N158="nulová",J158,0)</f>
        <v>0</v>
      </c>
      <c r="BJ158" s="19" t="s">
        <v>80</v>
      </c>
      <c r="BK158" s="219">
        <f>ROUND(I158*H158,2)</f>
        <v>0</v>
      </c>
      <c r="BL158" s="19" t="s">
        <v>80</v>
      </c>
      <c r="BM158" s="218" t="s">
        <v>670</v>
      </c>
    </row>
    <row r="159" s="2" customFormat="1">
      <c r="A159" s="40"/>
      <c r="B159" s="41"/>
      <c r="C159" s="42"/>
      <c r="D159" s="290" t="s">
        <v>571</v>
      </c>
      <c r="E159" s="42"/>
      <c r="F159" s="291" t="s">
        <v>671</v>
      </c>
      <c r="G159" s="42"/>
      <c r="H159" s="42"/>
      <c r="I159" s="222"/>
      <c r="J159" s="42"/>
      <c r="K159" s="42"/>
      <c r="L159" s="46"/>
      <c r="M159" s="223"/>
      <c r="N159" s="224"/>
      <c r="O159" s="86"/>
      <c r="P159" s="86"/>
      <c r="Q159" s="86"/>
      <c r="R159" s="86"/>
      <c r="S159" s="86"/>
      <c r="T159" s="87"/>
      <c r="U159" s="40"/>
      <c r="V159" s="40"/>
      <c r="W159" s="40"/>
      <c r="X159" s="40"/>
      <c r="Y159" s="40"/>
      <c r="Z159" s="40"/>
      <c r="AA159" s="40"/>
      <c r="AB159" s="40"/>
      <c r="AC159" s="40"/>
      <c r="AD159" s="40"/>
      <c r="AE159" s="40"/>
      <c r="AT159" s="19" t="s">
        <v>571</v>
      </c>
      <c r="AU159" s="19" t="s">
        <v>82</v>
      </c>
    </row>
    <row r="160" s="2" customFormat="1" ht="16.5" customHeight="1">
      <c r="A160" s="40"/>
      <c r="B160" s="41"/>
      <c r="C160" s="257" t="s">
        <v>7</v>
      </c>
      <c r="D160" s="257" t="s">
        <v>121</v>
      </c>
      <c r="E160" s="258" t="s">
        <v>672</v>
      </c>
      <c r="F160" s="259" t="s">
        <v>673</v>
      </c>
      <c r="G160" s="260" t="s">
        <v>142</v>
      </c>
      <c r="H160" s="261">
        <v>315</v>
      </c>
      <c r="I160" s="262"/>
      <c r="J160" s="263">
        <f>ROUND(I160*H160,2)</f>
        <v>0</v>
      </c>
      <c r="K160" s="259" t="s">
        <v>569</v>
      </c>
      <c r="L160" s="264"/>
      <c r="M160" s="265" t="s">
        <v>19</v>
      </c>
      <c r="N160" s="266" t="s">
        <v>45</v>
      </c>
      <c r="O160" s="86"/>
      <c r="P160" s="216">
        <f>O160*H160</f>
        <v>0</v>
      </c>
      <c r="Q160" s="216">
        <v>0.00035</v>
      </c>
      <c r="R160" s="216">
        <f>Q160*H160</f>
        <v>0.11025</v>
      </c>
      <c r="S160" s="216">
        <v>0</v>
      </c>
      <c r="T160" s="217">
        <f>S160*H160</f>
        <v>0</v>
      </c>
      <c r="U160" s="40"/>
      <c r="V160" s="40"/>
      <c r="W160" s="40"/>
      <c r="X160" s="40"/>
      <c r="Y160" s="40"/>
      <c r="Z160" s="40"/>
      <c r="AA160" s="40"/>
      <c r="AB160" s="40"/>
      <c r="AC160" s="40"/>
      <c r="AD160" s="40"/>
      <c r="AE160" s="40"/>
      <c r="AR160" s="218" t="s">
        <v>82</v>
      </c>
      <c r="AT160" s="218" t="s">
        <v>121</v>
      </c>
      <c r="AU160" s="218" t="s">
        <v>82</v>
      </c>
      <c r="AY160" s="19" t="s">
        <v>124</v>
      </c>
      <c r="BE160" s="219">
        <f>IF(N160="základní",J160,0)</f>
        <v>0</v>
      </c>
      <c r="BF160" s="219">
        <f>IF(N160="snížená",J160,0)</f>
        <v>0</v>
      </c>
      <c r="BG160" s="219">
        <f>IF(N160="zákl. přenesená",J160,0)</f>
        <v>0</v>
      </c>
      <c r="BH160" s="219">
        <f>IF(N160="sníž. přenesená",J160,0)</f>
        <v>0</v>
      </c>
      <c r="BI160" s="219">
        <f>IF(N160="nulová",J160,0)</f>
        <v>0</v>
      </c>
      <c r="BJ160" s="19" t="s">
        <v>80</v>
      </c>
      <c r="BK160" s="219">
        <f>ROUND(I160*H160,2)</f>
        <v>0</v>
      </c>
      <c r="BL160" s="19" t="s">
        <v>80</v>
      </c>
      <c r="BM160" s="218" t="s">
        <v>674</v>
      </c>
    </row>
    <row r="161" s="2" customFormat="1" ht="16.5" customHeight="1">
      <c r="A161" s="40"/>
      <c r="B161" s="41"/>
      <c r="C161" s="257" t="s">
        <v>246</v>
      </c>
      <c r="D161" s="257" t="s">
        <v>121</v>
      </c>
      <c r="E161" s="258" t="s">
        <v>675</v>
      </c>
      <c r="F161" s="259" t="s">
        <v>676</v>
      </c>
      <c r="G161" s="260" t="s">
        <v>142</v>
      </c>
      <c r="H161" s="261">
        <v>1623</v>
      </c>
      <c r="I161" s="262"/>
      <c r="J161" s="263">
        <f>ROUND(I161*H161,2)</f>
        <v>0</v>
      </c>
      <c r="K161" s="259" t="s">
        <v>569</v>
      </c>
      <c r="L161" s="264"/>
      <c r="M161" s="265" t="s">
        <v>19</v>
      </c>
      <c r="N161" s="266" t="s">
        <v>45</v>
      </c>
      <c r="O161" s="86"/>
      <c r="P161" s="216">
        <f>O161*H161</f>
        <v>0</v>
      </c>
      <c r="Q161" s="216">
        <v>0.00068999999999999997</v>
      </c>
      <c r="R161" s="216">
        <f>Q161*H161</f>
        <v>1.1198699999999999</v>
      </c>
      <c r="S161" s="216">
        <v>0</v>
      </c>
      <c r="T161" s="217">
        <f>S161*H161</f>
        <v>0</v>
      </c>
      <c r="U161" s="40"/>
      <c r="V161" s="40"/>
      <c r="W161" s="40"/>
      <c r="X161" s="40"/>
      <c r="Y161" s="40"/>
      <c r="Z161" s="40"/>
      <c r="AA161" s="40"/>
      <c r="AB161" s="40"/>
      <c r="AC161" s="40"/>
      <c r="AD161" s="40"/>
      <c r="AE161" s="40"/>
      <c r="AR161" s="218" t="s">
        <v>175</v>
      </c>
      <c r="AT161" s="218" t="s">
        <v>121</v>
      </c>
      <c r="AU161" s="218" t="s">
        <v>82</v>
      </c>
      <c r="AY161" s="19" t="s">
        <v>124</v>
      </c>
      <c r="BE161" s="219">
        <f>IF(N161="základní",J161,0)</f>
        <v>0</v>
      </c>
      <c r="BF161" s="219">
        <f>IF(N161="snížená",J161,0)</f>
        <v>0</v>
      </c>
      <c r="BG161" s="219">
        <f>IF(N161="zákl. přenesená",J161,0)</f>
        <v>0</v>
      </c>
      <c r="BH161" s="219">
        <f>IF(N161="sníž. přenesená",J161,0)</f>
        <v>0</v>
      </c>
      <c r="BI161" s="219">
        <f>IF(N161="nulová",J161,0)</f>
        <v>0</v>
      </c>
      <c r="BJ161" s="19" t="s">
        <v>80</v>
      </c>
      <c r="BK161" s="219">
        <f>ROUND(I161*H161,2)</f>
        <v>0</v>
      </c>
      <c r="BL161" s="19" t="s">
        <v>175</v>
      </c>
      <c r="BM161" s="218" t="s">
        <v>677</v>
      </c>
    </row>
    <row r="162" s="2" customFormat="1" ht="16.5" customHeight="1">
      <c r="A162" s="40"/>
      <c r="B162" s="41"/>
      <c r="C162" s="207" t="s">
        <v>250</v>
      </c>
      <c r="D162" s="207" t="s">
        <v>128</v>
      </c>
      <c r="E162" s="208" t="s">
        <v>678</v>
      </c>
      <c r="F162" s="209" t="s">
        <v>679</v>
      </c>
      <c r="G162" s="210" t="s">
        <v>142</v>
      </c>
      <c r="H162" s="211">
        <v>1938</v>
      </c>
      <c r="I162" s="212"/>
      <c r="J162" s="213">
        <f>ROUND(I162*H162,2)</f>
        <v>0</v>
      </c>
      <c r="K162" s="209" t="s">
        <v>569</v>
      </c>
      <c r="L162" s="46"/>
      <c r="M162" s="214" t="s">
        <v>19</v>
      </c>
      <c r="N162" s="215" t="s">
        <v>45</v>
      </c>
      <c r="O162" s="86"/>
      <c r="P162" s="216">
        <f>O162*H162</f>
        <v>0</v>
      </c>
      <c r="Q162" s="216">
        <v>0</v>
      </c>
      <c r="R162" s="216">
        <f>Q162*H162</f>
        <v>0</v>
      </c>
      <c r="S162" s="216">
        <v>0</v>
      </c>
      <c r="T162" s="217">
        <f>S162*H162</f>
        <v>0</v>
      </c>
      <c r="U162" s="40"/>
      <c r="V162" s="40"/>
      <c r="W162" s="40"/>
      <c r="X162" s="40"/>
      <c r="Y162" s="40"/>
      <c r="Z162" s="40"/>
      <c r="AA162" s="40"/>
      <c r="AB162" s="40"/>
      <c r="AC162" s="40"/>
      <c r="AD162" s="40"/>
      <c r="AE162" s="40"/>
      <c r="AR162" s="218" t="s">
        <v>236</v>
      </c>
      <c r="AT162" s="218" t="s">
        <v>128</v>
      </c>
      <c r="AU162" s="218" t="s">
        <v>82</v>
      </c>
      <c r="AY162" s="19" t="s">
        <v>124</v>
      </c>
      <c r="BE162" s="219">
        <f>IF(N162="základní",J162,0)</f>
        <v>0</v>
      </c>
      <c r="BF162" s="219">
        <f>IF(N162="snížená",J162,0)</f>
        <v>0</v>
      </c>
      <c r="BG162" s="219">
        <f>IF(N162="zákl. přenesená",J162,0)</f>
        <v>0</v>
      </c>
      <c r="BH162" s="219">
        <f>IF(N162="sníž. přenesená",J162,0)</f>
        <v>0</v>
      </c>
      <c r="BI162" s="219">
        <f>IF(N162="nulová",J162,0)</f>
        <v>0</v>
      </c>
      <c r="BJ162" s="19" t="s">
        <v>80</v>
      </c>
      <c r="BK162" s="219">
        <f>ROUND(I162*H162,2)</f>
        <v>0</v>
      </c>
      <c r="BL162" s="19" t="s">
        <v>236</v>
      </c>
      <c r="BM162" s="218" t="s">
        <v>680</v>
      </c>
    </row>
    <row r="163" s="2" customFormat="1">
      <c r="A163" s="40"/>
      <c r="B163" s="41"/>
      <c r="C163" s="42"/>
      <c r="D163" s="290" t="s">
        <v>571</v>
      </c>
      <c r="E163" s="42"/>
      <c r="F163" s="291" t="s">
        <v>681</v>
      </c>
      <c r="G163" s="42"/>
      <c r="H163" s="42"/>
      <c r="I163" s="222"/>
      <c r="J163" s="42"/>
      <c r="K163" s="42"/>
      <c r="L163" s="46"/>
      <c r="M163" s="223"/>
      <c r="N163" s="224"/>
      <c r="O163" s="86"/>
      <c r="P163" s="86"/>
      <c r="Q163" s="86"/>
      <c r="R163" s="86"/>
      <c r="S163" s="86"/>
      <c r="T163" s="87"/>
      <c r="U163" s="40"/>
      <c r="V163" s="40"/>
      <c r="W163" s="40"/>
      <c r="X163" s="40"/>
      <c r="Y163" s="40"/>
      <c r="Z163" s="40"/>
      <c r="AA163" s="40"/>
      <c r="AB163" s="40"/>
      <c r="AC163" s="40"/>
      <c r="AD163" s="40"/>
      <c r="AE163" s="40"/>
      <c r="AT163" s="19" t="s">
        <v>571</v>
      </c>
      <c r="AU163" s="19" t="s">
        <v>82</v>
      </c>
    </row>
    <row r="164" s="2" customFormat="1" ht="37.8" customHeight="1">
      <c r="A164" s="40"/>
      <c r="B164" s="41"/>
      <c r="C164" s="207" t="s">
        <v>254</v>
      </c>
      <c r="D164" s="207" t="s">
        <v>128</v>
      </c>
      <c r="E164" s="208" t="s">
        <v>682</v>
      </c>
      <c r="F164" s="209" t="s">
        <v>683</v>
      </c>
      <c r="G164" s="210" t="s">
        <v>142</v>
      </c>
      <c r="H164" s="211">
        <v>1795</v>
      </c>
      <c r="I164" s="212"/>
      <c r="J164" s="213">
        <f>ROUND(I164*H164,2)</f>
        <v>0</v>
      </c>
      <c r="K164" s="209" t="s">
        <v>569</v>
      </c>
      <c r="L164" s="46"/>
      <c r="M164" s="214" t="s">
        <v>19</v>
      </c>
      <c r="N164" s="215" t="s">
        <v>45</v>
      </c>
      <c r="O164" s="86"/>
      <c r="P164" s="216">
        <f>O164*H164</f>
        <v>0</v>
      </c>
      <c r="Q164" s="216">
        <v>0</v>
      </c>
      <c r="R164" s="216">
        <f>Q164*H164</f>
        <v>0</v>
      </c>
      <c r="S164" s="216">
        <v>0</v>
      </c>
      <c r="T164" s="217">
        <f>S164*H164</f>
        <v>0</v>
      </c>
      <c r="U164" s="40"/>
      <c r="V164" s="40"/>
      <c r="W164" s="40"/>
      <c r="X164" s="40"/>
      <c r="Y164" s="40"/>
      <c r="Z164" s="40"/>
      <c r="AA164" s="40"/>
      <c r="AB164" s="40"/>
      <c r="AC164" s="40"/>
      <c r="AD164" s="40"/>
      <c r="AE164" s="40"/>
      <c r="AR164" s="218" t="s">
        <v>80</v>
      </c>
      <c r="AT164" s="218" t="s">
        <v>128</v>
      </c>
      <c r="AU164" s="218" t="s">
        <v>82</v>
      </c>
      <c r="AY164" s="19" t="s">
        <v>124</v>
      </c>
      <c r="BE164" s="219">
        <f>IF(N164="základní",J164,0)</f>
        <v>0</v>
      </c>
      <c r="BF164" s="219">
        <f>IF(N164="snížená",J164,0)</f>
        <v>0</v>
      </c>
      <c r="BG164" s="219">
        <f>IF(N164="zákl. přenesená",J164,0)</f>
        <v>0</v>
      </c>
      <c r="BH164" s="219">
        <f>IF(N164="sníž. přenesená",J164,0)</f>
        <v>0</v>
      </c>
      <c r="BI164" s="219">
        <f>IF(N164="nulová",J164,0)</f>
        <v>0</v>
      </c>
      <c r="BJ164" s="19" t="s">
        <v>80</v>
      </c>
      <c r="BK164" s="219">
        <f>ROUND(I164*H164,2)</f>
        <v>0</v>
      </c>
      <c r="BL164" s="19" t="s">
        <v>80</v>
      </c>
      <c r="BM164" s="218" t="s">
        <v>684</v>
      </c>
    </row>
    <row r="165" s="2" customFormat="1">
      <c r="A165" s="40"/>
      <c r="B165" s="41"/>
      <c r="C165" s="42"/>
      <c r="D165" s="290" t="s">
        <v>571</v>
      </c>
      <c r="E165" s="42"/>
      <c r="F165" s="291" t="s">
        <v>685</v>
      </c>
      <c r="G165" s="42"/>
      <c r="H165" s="42"/>
      <c r="I165" s="222"/>
      <c r="J165" s="42"/>
      <c r="K165" s="42"/>
      <c r="L165" s="46"/>
      <c r="M165" s="223"/>
      <c r="N165" s="224"/>
      <c r="O165" s="86"/>
      <c r="P165" s="86"/>
      <c r="Q165" s="86"/>
      <c r="R165" s="86"/>
      <c r="S165" s="86"/>
      <c r="T165" s="87"/>
      <c r="U165" s="40"/>
      <c r="V165" s="40"/>
      <c r="W165" s="40"/>
      <c r="X165" s="40"/>
      <c r="Y165" s="40"/>
      <c r="Z165" s="40"/>
      <c r="AA165" s="40"/>
      <c r="AB165" s="40"/>
      <c r="AC165" s="40"/>
      <c r="AD165" s="40"/>
      <c r="AE165" s="40"/>
      <c r="AT165" s="19" t="s">
        <v>571</v>
      </c>
      <c r="AU165" s="19" t="s">
        <v>82</v>
      </c>
    </row>
    <row r="166" s="2" customFormat="1" ht="33" customHeight="1">
      <c r="A166" s="40"/>
      <c r="B166" s="41"/>
      <c r="C166" s="207" t="s">
        <v>258</v>
      </c>
      <c r="D166" s="207" t="s">
        <v>128</v>
      </c>
      <c r="E166" s="208" t="s">
        <v>686</v>
      </c>
      <c r="F166" s="209" t="s">
        <v>687</v>
      </c>
      <c r="G166" s="210" t="s">
        <v>142</v>
      </c>
      <c r="H166" s="211">
        <v>1795</v>
      </c>
      <c r="I166" s="212"/>
      <c r="J166" s="213">
        <f>ROUND(I166*H166,2)</f>
        <v>0</v>
      </c>
      <c r="K166" s="209" t="s">
        <v>569</v>
      </c>
      <c r="L166" s="46"/>
      <c r="M166" s="214" t="s">
        <v>19</v>
      </c>
      <c r="N166" s="215" t="s">
        <v>45</v>
      </c>
      <c r="O166" s="86"/>
      <c r="P166" s="216">
        <f>O166*H166</f>
        <v>0</v>
      </c>
      <c r="Q166" s="216">
        <v>0</v>
      </c>
      <c r="R166" s="216">
        <f>Q166*H166</f>
        <v>0</v>
      </c>
      <c r="S166" s="216">
        <v>0</v>
      </c>
      <c r="T166" s="217">
        <f>S166*H166</f>
        <v>0</v>
      </c>
      <c r="U166" s="40"/>
      <c r="V166" s="40"/>
      <c r="W166" s="40"/>
      <c r="X166" s="40"/>
      <c r="Y166" s="40"/>
      <c r="Z166" s="40"/>
      <c r="AA166" s="40"/>
      <c r="AB166" s="40"/>
      <c r="AC166" s="40"/>
      <c r="AD166" s="40"/>
      <c r="AE166" s="40"/>
      <c r="AR166" s="218" t="s">
        <v>80</v>
      </c>
      <c r="AT166" s="218" t="s">
        <v>128</v>
      </c>
      <c r="AU166" s="218" t="s">
        <v>82</v>
      </c>
      <c r="AY166" s="19" t="s">
        <v>124</v>
      </c>
      <c r="BE166" s="219">
        <f>IF(N166="základní",J166,0)</f>
        <v>0</v>
      </c>
      <c r="BF166" s="219">
        <f>IF(N166="snížená",J166,0)</f>
        <v>0</v>
      </c>
      <c r="BG166" s="219">
        <f>IF(N166="zákl. přenesená",J166,0)</f>
        <v>0</v>
      </c>
      <c r="BH166" s="219">
        <f>IF(N166="sníž. přenesená",J166,0)</f>
        <v>0</v>
      </c>
      <c r="BI166" s="219">
        <f>IF(N166="nulová",J166,0)</f>
        <v>0</v>
      </c>
      <c r="BJ166" s="19" t="s">
        <v>80</v>
      </c>
      <c r="BK166" s="219">
        <f>ROUND(I166*H166,2)</f>
        <v>0</v>
      </c>
      <c r="BL166" s="19" t="s">
        <v>80</v>
      </c>
      <c r="BM166" s="218" t="s">
        <v>688</v>
      </c>
    </row>
    <row r="167" s="2" customFormat="1">
      <c r="A167" s="40"/>
      <c r="B167" s="41"/>
      <c r="C167" s="42"/>
      <c r="D167" s="290" t="s">
        <v>571</v>
      </c>
      <c r="E167" s="42"/>
      <c r="F167" s="291" t="s">
        <v>689</v>
      </c>
      <c r="G167" s="42"/>
      <c r="H167" s="42"/>
      <c r="I167" s="222"/>
      <c r="J167" s="42"/>
      <c r="K167" s="42"/>
      <c r="L167" s="46"/>
      <c r="M167" s="223"/>
      <c r="N167" s="224"/>
      <c r="O167" s="86"/>
      <c r="P167" s="86"/>
      <c r="Q167" s="86"/>
      <c r="R167" s="86"/>
      <c r="S167" s="86"/>
      <c r="T167" s="87"/>
      <c r="U167" s="40"/>
      <c r="V167" s="40"/>
      <c r="W167" s="40"/>
      <c r="X167" s="40"/>
      <c r="Y167" s="40"/>
      <c r="Z167" s="40"/>
      <c r="AA167" s="40"/>
      <c r="AB167" s="40"/>
      <c r="AC167" s="40"/>
      <c r="AD167" s="40"/>
      <c r="AE167" s="40"/>
      <c r="AT167" s="19" t="s">
        <v>571</v>
      </c>
      <c r="AU167" s="19" t="s">
        <v>82</v>
      </c>
    </row>
    <row r="168" s="2" customFormat="1" ht="24.15" customHeight="1">
      <c r="A168" s="40"/>
      <c r="B168" s="41"/>
      <c r="C168" s="207" t="s">
        <v>262</v>
      </c>
      <c r="D168" s="207" t="s">
        <v>128</v>
      </c>
      <c r="E168" s="208" t="s">
        <v>690</v>
      </c>
      <c r="F168" s="209" t="s">
        <v>691</v>
      </c>
      <c r="G168" s="210" t="s">
        <v>641</v>
      </c>
      <c r="H168" s="211">
        <v>1800</v>
      </c>
      <c r="I168" s="212"/>
      <c r="J168" s="213">
        <f>ROUND(I168*H168,2)</f>
        <v>0</v>
      </c>
      <c r="K168" s="209" t="s">
        <v>569</v>
      </c>
      <c r="L168" s="46"/>
      <c r="M168" s="214" t="s">
        <v>19</v>
      </c>
      <c r="N168" s="215" t="s">
        <v>45</v>
      </c>
      <c r="O168" s="86"/>
      <c r="P168" s="216">
        <f>O168*H168</f>
        <v>0</v>
      </c>
      <c r="Q168" s="216">
        <v>2.0000000000000002E-05</v>
      </c>
      <c r="R168" s="216">
        <f>Q168*H168</f>
        <v>0.036000000000000004</v>
      </c>
      <c r="S168" s="216">
        <v>0</v>
      </c>
      <c r="T168" s="217">
        <f>S168*H168</f>
        <v>0</v>
      </c>
      <c r="U168" s="40"/>
      <c r="V168" s="40"/>
      <c r="W168" s="40"/>
      <c r="X168" s="40"/>
      <c r="Y168" s="40"/>
      <c r="Z168" s="40"/>
      <c r="AA168" s="40"/>
      <c r="AB168" s="40"/>
      <c r="AC168" s="40"/>
      <c r="AD168" s="40"/>
      <c r="AE168" s="40"/>
      <c r="AR168" s="218" t="s">
        <v>80</v>
      </c>
      <c r="AT168" s="218" t="s">
        <v>128</v>
      </c>
      <c r="AU168" s="218" t="s">
        <v>82</v>
      </c>
      <c r="AY168" s="19" t="s">
        <v>124</v>
      </c>
      <c r="BE168" s="219">
        <f>IF(N168="základní",J168,0)</f>
        <v>0</v>
      </c>
      <c r="BF168" s="219">
        <f>IF(N168="snížená",J168,0)</f>
        <v>0</v>
      </c>
      <c r="BG168" s="219">
        <f>IF(N168="zákl. přenesená",J168,0)</f>
        <v>0</v>
      </c>
      <c r="BH168" s="219">
        <f>IF(N168="sníž. přenesená",J168,0)</f>
        <v>0</v>
      </c>
      <c r="BI168" s="219">
        <f>IF(N168="nulová",J168,0)</f>
        <v>0</v>
      </c>
      <c r="BJ168" s="19" t="s">
        <v>80</v>
      </c>
      <c r="BK168" s="219">
        <f>ROUND(I168*H168,2)</f>
        <v>0</v>
      </c>
      <c r="BL168" s="19" t="s">
        <v>80</v>
      </c>
      <c r="BM168" s="218" t="s">
        <v>692</v>
      </c>
    </row>
    <row r="169" s="2" customFormat="1">
      <c r="A169" s="40"/>
      <c r="B169" s="41"/>
      <c r="C169" s="42"/>
      <c r="D169" s="290" t="s">
        <v>571</v>
      </c>
      <c r="E169" s="42"/>
      <c r="F169" s="291" t="s">
        <v>693</v>
      </c>
      <c r="G169" s="42"/>
      <c r="H169" s="42"/>
      <c r="I169" s="222"/>
      <c r="J169" s="42"/>
      <c r="K169" s="42"/>
      <c r="L169" s="46"/>
      <c r="M169" s="223"/>
      <c r="N169" s="224"/>
      <c r="O169" s="86"/>
      <c r="P169" s="86"/>
      <c r="Q169" s="86"/>
      <c r="R169" s="86"/>
      <c r="S169" s="86"/>
      <c r="T169" s="87"/>
      <c r="U169" s="40"/>
      <c r="V169" s="40"/>
      <c r="W169" s="40"/>
      <c r="X169" s="40"/>
      <c r="Y169" s="40"/>
      <c r="Z169" s="40"/>
      <c r="AA169" s="40"/>
      <c r="AB169" s="40"/>
      <c r="AC169" s="40"/>
      <c r="AD169" s="40"/>
      <c r="AE169" s="40"/>
      <c r="AT169" s="19" t="s">
        <v>571</v>
      </c>
      <c r="AU169" s="19" t="s">
        <v>82</v>
      </c>
    </row>
    <row r="170" s="2" customFormat="1" ht="24.15" customHeight="1">
      <c r="A170" s="40"/>
      <c r="B170" s="41"/>
      <c r="C170" s="207" t="s">
        <v>267</v>
      </c>
      <c r="D170" s="207" t="s">
        <v>128</v>
      </c>
      <c r="E170" s="208" t="s">
        <v>694</v>
      </c>
      <c r="F170" s="209" t="s">
        <v>695</v>
      </c>
      <c r="G170" s="210" t="s">
        <v>641</v>
      </c>
      <c r="H170" s="211">
        <v>970</v>
      </c>
      <c r="I170" s="212"/>
      <c r="J170" s="213">
        <f>ROUND(I170*H170,2)</f>
        <v>0</v>
      </c>
      <c r="K170" s="209" t="s">
        <v>569</v>
      </c>
      <c r="L170" s="46"/>
      <c r="M170" s="214" t="s">
        <v>19</v>
      </c>
      <c r="N170" s="215" t="s">
        <v>45</v>
      </c>
      <c r="O170" s="86"/>
      <c r="P170" s="216">
        <f>O170*H170</f>
        <v>0</v>
      </c>
      <c r="Q170" s="216">
        <v>0.15126000000000001</v>
      </c>
      <c r="R170" s="216">
        <f>Q170*H170</f>
        <v>146.72220000000002</v>
      </c>
      <c r="S170" s="216">
        <v>0</v>
      </c>
      <c r="T170" s="217">
        <f>S170*H170</f>
        <v>0</v>
      </c>
      <c r="U170" s="40"/>
      <c r="V170" s="40"/>
      <c r="W170" s="40"/>
      <c r="X170" s="40"/>
      <c r="Y170" s="40"/>
      <c r="Z170" s="40"/>
      <c r="AA170" s="40"/>
      <c r="AB170" s="40"/>
      <c r="AC170" s="40"/>
      <c r="AD170" s="40"/>
      <c r="AE170" s="40"/>
      <c r="AR170" s="218" t="s">
        <v>80</v>
      </c>
      <c r="AT170" s="218" t="s">
        <v>128</v>
      </c>
      <c r="AU170" s="218" t="s">
        <v>82</v>
      </c>
      <c r="AY170" s="19" t="s">
        <v>124</v>
      </c>
      <c r="BE170" s="219">
        <f>IF(N170="základní",J170,0)</f>
        <v>0</v>
      </c>
      <c r="BF170" s="219">
        <f>IF(N170="snížená",J170,0)</f>
        <v>0</v>
      </c>
      <c r="BG170" s="219">
        <f>IF(N170="zákl. přenesená",J170,0)</f>
        <v>0</v>
      </c>
      <c r="BH170" s="219">
        <f>IF(N170="sníž. přenesená",J170,0)</f>
        <v>0</v>
      </c>
      <c r="BI170" s="219">
        <f>IF(N170="nulová",J170,0)</f>
        <v>0</v>
      </c>
      <c r="BJ170" s="19" t="s">
        <v>80</v>
      </c>
      <c r="BK170" s="219">
        <f>ROUND(I170*H170,2)</f>
        <v>0</v>
      </c>
      <c r="BL170" s="19" t="s">
        <v>80</v>
      </c>
      <c r="BM170" s="218" t="s">
        <v>696</v>
      </c>
    </row>
    <row r="171" s="2" customFormat="1">
      <c r="A171" s="40"/>
      <c r="B171" s="41"/>
      <c r="C171" s="42"/>
      <c r="D171" s="290" t="s">
        <v>571</v>
      </c>
      <c r="E171" s="42"/>
      <c r="F171" s="291" t="s">
        <v>697</v>
      </c>
      <c r="G171" s="42"/>
      <c r="H171" s="42"/>
      <c r="I171" s="222"/>
      <c r="J171" s="42"/>
      <c r="K171" s="42"/>
      <c r="L171" s="46"/>
      <c r="M171" s="223"/>
      <c r="N171" s="224"/>
      <c r="O171" s="86"/>
      <c r="P171" s="86"/>
      <c r="Q171" s="86"/>
      <c r="R171" s="86"/>
      <c r="S171" s="86"/>
      <c r="T171" s="87"/>
      <c r="U171" s="40"/>
      <c r="V171" s="40"/>
      <c r="W171" s="40"/>
      <c r="X171" s="40"/>
      <c r="Y171" s="40"/>
      <c r="Z171" s="40"/>
      <c r="AA171" s="40"/>
      <c r="AB171" s="40"/>
      <c r="AC171" s="40"/>
      <c r="AD171" s="40"/>
      <c r="AE171" s="40"/>
      <c r="AT171" s="19" t="s">
        <v>571</v>
      </c>
      <c r="AU171" s="19" t="s">
        <v>82</v>
      </c>
    </row>
    <row r="172" s="2" customFormat="1" ht="16.5" customHeight="1">
      <c r="A172" s="40"/>
      <c r="B172" s="41"/>
      <c r="C172" s="257" t="s">
        <v>272</v>
      </c>
      <c r="D172" s="257" t="s">
        <v>121</v>
      </c>
      <c r="E172" s="258" t="s">
        <v>698</v>
      </c>
      <c r="F172" s="259" t="s">
        <v>699</v>
      </c>
      <c r="G172" s="260" t="s">
        <v>654</v>
      </c>
      <c r="H172" s="261">
        <v>112.52</v>
      </c>
      <c r="I172" s="262"/>
      <c r="J172" s="263">
        <f>ROUND(I172*H172,2)</f>
        <v>0</v>
      </c>
      <c r="K172" s="259" t="s">
        <v>569</v>
      </c>
      <c r="L172" s="264"/>
      <c r="M172" s="265" t="s">
        <v>19</v>
      </c>
      <c r="N172" s="266" t="s">
        <v>45</v>
      </c>
      <c r="O172" s="86"/>
      <c r="P172" s="216">
        <f>O172*H172</f>
        <v>0</v>
      </c>
      <c r="Q172" s="216">
        <v>1</v>
      </c>
      <c r="R172" s="216">
        <f>Q172*H172</f>
        <v>112.52</v>
      </c>
      <c r="S172" s="216">
        <v>0</v>
      </c>
      <c r="T172" s="217">
        <f>S172*H172</f>
        <v>0</v>
      </c>
      <c r="U172" s="40"/>
      <c r="V172" s="40"/>
      <c r="W172" s="40"/>
      <c r="X172" s="40"/>
      <c r="Y172" s="40"/>
      <c r="Z172" s="40"/>
      <c r="AA172" s="40"/>
      <c r="AB172" s="40"/>
      <c r="AC172" s="40"/>
      <c r="AD172" s="40"/>
      <c r="AE172" s="40"/>
      <c r="AR172" s="218" t="s">
        <v>82</v>
      </c>
      <c r="AT172" s="218" t="s">
        <v>121</v>
      </c>
      <c r="AU172" s="218" t="s">
        <v>82</v>
      </c>
      <c r="AY172" s="19" t="s">
        <v>124</v>
      </c>
      <c r="BE172" s="219">
        <f>IF(N172="základní",J172,0)</f>
        <v>0</v>
      </c>
      <c r="BF172" s="219">
        <f>IF(N172="snížená",J172,0)</f>
        <v>0</v>
      </c>
      <c r="BG172" s="219">
        <f>IF(N172="zákl. přenesená",J172,0)</f>
        <v>0</v>
      </c>
      <c r="BH172" s="219">
        <f>IF(N172="sníž. přenesená",J172,0)</f>
        <v>0</v>
      </c>
      <c r="BI172" s="219">
        <f>IF(N172="nulová",J172,0)</f>
        <v>0</v>
      </c>
      <c r="BJ172" s="19" t="s">
        <v>80</v>
      </c>
      <c r="BK172" s="219">
        <f>ROUND(I172*H172,2)</f>
        <v>0</v>
      </c>
      <c r="BL172" s="19" t="s">
        <v>80</v>
      </c>
      <c r="BM172" s="218" t="s">
        <v>700</v>
      </c>
    </row>
    <row r="173" s="13" customFormat="1">
      <c r="A173" s="13"/>
      <c r="B173" s="235"/>
      <c r="C173" s="236"/>
      <c r="D173" s="220" t="s">
        <v>144</v>
      </c>
      <c r="E173" s="237" t="s">
        <v>19</v>
      </c>
      <c r="F173" s="238" t="s">
        <v>701</v>
      </c>
      <c r="G173" s="236"/>
      <c r="H173" s="239">
        <v>112.52</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144</v>
      </c>
      <c r="AU173" s="245" t="s">
        <v>82</v>
      </c>
      <c r="AV173" s="13" t="s">
        <v>82</v>
      </c>
      <c r="AW173" s="13" t="s">
        <v>35</v>
      </c>
      <c r="AX173" s="13" t="s">
        <v>80</v>
      </c>
      <c r="AY173" s="245" t="s">
        <v>124</v>
      </c>
    </row>
    <row r="174" s="2" customFormat="1" ht="33" customHeight="1">
      <c r="A174" s="40"/>
      <c r="B174" s="41"/>
      <c r="C174" s="207" t="s">
        <v>277</v>
      </c>
      <c r="D174" s="207" t="s">
        <v>128</v>
      </c>
      <c r="E174" s="208" t="s">
        <v>702</v>
      </c>
      <c r="F174" s="209" t="s">
        <v>703</v>
      </c>
      <c r="G174" s="210" t="s">
        <v>641</v>
      </c>
      <c r="H174" s="211">
        <v>276</v>
      </c>
      <c r="I174" s="212"/>
      <c r="J174" s="213">
        <f>ROUND(I174*H174,2)</f>
        <v>0</v>
      </c>
      <c r="K174" s="209" t="s">
        <v>569</v>
      </c>
      <c r="L174" s="46"/>
      <c r="M174" s="214" t="s">
        <v>19</v>
      </c>
      <c r="N174" s="215" t="s">
        <v>45</v>
      </c>
      <c r="O174" s="86"/>
      <c r="P174" s="216">
        <f>O174*H174</f>
        <v>0</v>
      </c>
      <c r="Q174" s="216">
        <v>0</v>
      </c>
      <c r="R174" s="216">
        <f>Q174*H174</f>
        <v>0</v>
      </c>
      <c r="S174" s="216">
        <v>0.33300000000000002</v>
      </c>
      <c r="T174" s="217">
        <f>S174*H174</f>
        <v>91.908000000000001</v>
      </c>
      <c r="U174" s="40"/>
      <c r="V174" s="40"/>
      <c r="W174" s="40"/>
      <c r="X174" s="40"/>
      <c r="Y174" s="40"/>
      <c r="Z174" s="40"/>
      <c r="AA174" s="40"/>
      <c r="AB174" s="40"/>
      <c r="AC174" s="40"/>
      <c r="AD174" s="40"/>
      <c r="AE174" s="40"/>
      <c r="AR174" s="218" t="s">
        <v>80</v>
      </c>
      <c r="AT174" s="218" t="s">
        <v>128</v>
      </c>
      <c r="AU174" s="218" t="s">
        <v>82</v>
      </c>
      <c r="AY174" s="19" t="s">
        <v>124</v>
      </c>
      <c r="BE174" s="219">
        <f>IF(N174="základní",J174,0)</f>
        <v>0</v>
      </c>
      <c r="BF174" s="219">
        <f>IF(N174="snížená",J174,0)</f>
        <v>0</v>
      </c>
      <c r="BG174" s="219">
        <f>IF(N174="zákl. přenesená",J174,0)</f>
        <v>0</v>
      </c>
      <c r="BH174" s="219">
        <f>IF(N174="sníž. přenesená",J174,0)</f>
        <v>0</v>
      </c>
      <c r="BI174" s="219">
        <f>IF(N174="nulová",J174,0)</f>
        <v>0</v>
      </c>
      <c r="BJ174" s="19" t="s">
        <v>80</v>
      </c>
      <c r="BK174" s="219">
        <f>ROUND(I174*H174,2)</f>
        <v>0</v>
      </c>
      <c r="BL174" s="19" t="s">
        <v>80</v>
      </c>
      <c r="BM174" s="218" t="s">
        <v>704</v>
      </c>
    </row>
    <row r="175" s="2" customFormat="1">
      <c r="A175" s="40"/>
      <c r="B175" s="41"/>
      <c r="C175" s="42"/>
      <c r="D175" s="290" t="s">
        <v>571</v>
      </c>
      <c r="E175" s="42"/>
      <c r="F175" s="291" t="s">
        <v>705</v>
      </c>
      <c r="G175" s="42"/>
      <c r="H175" s="42"/>
      <c r="I175" s="222"/>
      <c r="J175" s="42"/>
      <c r="K175" s="42"/>
      <c r="L175" s="46"/>
      <c r="M175" s="223"/>
      <c r="N175" s="224"/>
      <c r="O175" s="86"/>
      <c r="P175" s="86"/>
      <c r="Q175" s="86"/>
      <c r="R175" s="86"/>
      <c r="S175" s="86"/>
      <c r="T175" s="87"/>
      <c r="U175" s="40"/>
      <c r="V175" s="40"/>
      <c r="W175" s="40"/>
      <c r="X175" s="40"/>
      <c r="Y175" s="40"/>
      <c r="Z175" s="40"/>
      <c r="AA175" s="40"/>
      <c r="AB175" s="40"/>
      <c r="AC175" s="40"/>
      <c r="AD175" s="40"/>
      <c r="AE175" s="40"/>
      <c r="AT175" s="19" t="s">
        <v>571</v>
      </c>
      <c r="AU175" s="19" t="s">
        <v>82</v>
      </c>
    </row>
    <row r="176" s="2" customFormat="1">
      <c r="A176" s="40"/>
      <c r="B176" s="41"/>
      <c r="C176" s="42"/>
      <c r="D176" s="220" t="s">
        <v>134</v>
      </c>
      <c r="E176" s="42"/>
      <c r="F176" s="221" t="s">
        <v>706</v>
      </c>
      <c r="G176" s="42"/>
      <c r="H176" s="42"/>
      <c r="I176" s="222"/>
      <c r="J176" s="42"/>
      <c r="K176" s="42"/>
      <c r="L176" s="46"/>
      <c r="M176" s="223"/>
      <c r="N176" s="224"/>
      <c r="O176" s="86"/>
      <c r="P176" s="86"/>
      <c r="Q176" s="86"/>
      <c r="R176" s="86"/>
      <c r="S176" s="86"/>
      <c r="T176" s="87"/>
      <c r="U176" s="40"/>
      <c r="V176" s="40"/>
      <c r="W176" s="40"/>
      <c r="X176" s="40"/>
      <c r="Y176" s="40"/>
      <c r="Z176" s="40"/>
      <c r="AA176" s="40"/>
      <c r="AB176" s="40"/>
      <c r="AC176" s="40"/>
      <c r="AD176" s="40"/>
      <c r="AE176" s="40"/>
      <c r="AT176" s="19" t="s">
        <v>134</v>
      </c>
      <c r="AU176" s="19" t="s">
        <v>82</v>
      </c>
    </row>
    <row r="177" s="2" customFormat="1" ht="24.15" customHeight="1">
      <c r="A177" s="40"/>
      <c r="B177" s="41"/>
      <c r="C177" s="207" t="s">
        <v>282</v>
      </c>
      <c r="D177" s="207" t="s">
        <v>128</v>
      </c>
      <c r="E177" s="208" t="s">
        <v>707</v>
      </c>
      <c r="F177" s="209" t="s">
        <v>708</v>
      </c>
      <c r="G177" s="210" t="s">
        <v>641</v>
      </c>
      <c r="H177" s="211">
        <v>276</v>
      </c>
      <c r="I177" s="212"/>
      <c r="J177" s="213">
        <f>ROUND(I177*H177,2)</f>
        <v>0</v>
      </c>
      <c r="K177" s="209" t="s">
        <v>569</v>
      </c>
      <c r="L177" s="46"/>
      <c r="M177" s="214" t="s">
        <v>19</v>
      </c>
      <c r="N177" s="215" t="s">
        <v>45</v>
      </c>
      <c r="O177" s="86"/>
      <c r="P177" s="216">
        <f>O177*H177</f>
        <v>0</v>
      </c>
      <c r="Q177" s="216">
        <v>0.20207</v>
      </c>
      <c r="R177" s="216">
        <f>Q177*H177</f>
        <v>55.771320000000003</v>
      </c>
      <c r="S177" s="216">
        <v>0</v>
      </c>
      <c r="T177" s="217">
        <f>S177*H177</f>
        <v>0</v>
      </c>
      <c r="U177" s="40"/>
      <c r="V177" s="40"/>
      <c r="W177" s="40"/>
      <c r="X177" s="40"/>
      <c r="Y177" s="40"/>
      <c r="Z177" s="40"/>
      <c r="AA177" s="40"/>
      <c r="AB177" s="40"/>
      <c r="AC177" s="40"/>
      <c r="AD177" s="40"/>
      <c r="AE177" s="40"/>
      <c r="AR177" s="218" t="s">
        <v>80</v>
      </c>
      <c r="AT177" s="218" t="s">
        <v>128</v>
      </c>
      <c r="AU177" s="218" t="s">
        <v>82</v>
      </c>
      <c r="AY177" s="19" t="s">
        <v>124</v>
      </c>
      <c r="BE177" s="219">
        <f>IF(N177="základní",J177,0)</f>
        <v>0</v>
      </c>
      <c r="BF177" s="219">
        <f>IF(N177="snížená",J177,0)</f>
        <v>0</v>
      </c>
      <c r="BG177" s="219">
        <f>IF(N177="zákl. přenesená",J177,0)</f>
        <v>0</v>
      </c>
      <c r="BH177" s="219">
        <f>IF(N177="sníž. přenesená",J177,0)</f>
        <v>0</v>
      </c>
      <c r="BI177" s="219">
        <f>IF(N177="nulová",J177,0)</f>
        <v>0</v>
      </c>
      <c r="BJ177" s="19" t="s">
        <v>80</v>
      </c>
      <c r="BK177" s="219">
        <f>ROUND(I177*H177,2)</f>
        <v>0</v>
      </c>
      <c r="BL177" s="19" t="s">
        <v>80</v>
      </c>
      <c r="BM177" s="218" t="s">
        <v>709</v>
      </c>
    </row>
    <row r="178" s="2" customFormat="1">
      <c r="A178" s="40"/>
      <c r="B178" s="41"/>
      <c r="C178" s="42"/>
      <c r="D178" s="290" t="s">
        <v>571</v>
      </c>
      <c r="E178" s="42"/>
      <c r="F178" s="291" t="s">
        <v>710</v>
      </c>
      <c r="G178" s="42"/>
      <c r="H178" s="42"/>
      <c r="I178" s="222"/>
      <c r="J178" s="42"/>
      <c r="K178" s="42"/>
      <c r="L178" s="46"/>
      <c r="M178" s="223"/>
      <c r="N178" s="224"/>
      <c r="O178" s="86"/>
      <c r="P178" s="86"/>
      <c r="Q178" s="86"/>
      <c r="R178" s="86"/>
      <c r="S178" s="86"/>
      <c r="T178" s="87"/>
      <c r="U178" s="40"/>
      <c r="V178" s="40"/>
      <c r="W178" s="40"/>
      <c r="X178" s="40"/>
      <c r="Y178" s="40"/>
      <c r="Z178" s="40"/>
      <c r="AA178" s="40"/>
      <c r="AB178" s="40"/>
      <c r="AC178" s="40"/>
      <c r="AD178" s="40"/>
      <c r="AE178" s="40"/>
      <c r="AT178" s="19" t="s">
        <v>571</v>
      </c>
      <c r="AU178" s="19" t="s">
        <v>82</v>
      </c>
    </row>
    <row r="179" s="2" customFormat="1" ht="24.15" customHeight="1">
      <c r="A179" s="40"/>
      <c r="B179" s="41"/>
      <c r="C179" s="207" t="s">
        <v>286</v>
      </c>
      <c r="D179" s="207" t="s">
        <v>128</v>
      </c>
      <c r="E179" s="208" t="s">
        <v>711</v>
      </c>
      <c r="F179" s="209" t="s">
        <v>712</v>
      </c>
      <c r="G179" s="210" t="s">
        <v>641</v>
      </c>
      <c r="H179" s="211">
        <v>276</v>
      </c>
      <c r="I179" s="212"/>
      <c r="J179" s="213">
        <f>ROUND(I179*H179,2)</f>
        <v>0</v>
      </c>
      <c r="K179" s="209" t="s">
        <v>569</v>
      </c>
      <c r="L179" s="46"/>
      <c r="M179" s="214" t="s">
        <v>19</v>
      </c>
      <c r="N179" s="215" t="s">
        <v>45</v>
      </c>
      <c r="O179" s="86"/>
      <c r="P179" s="216">
        <f>O179*H179</f>
        <v>0</v>
      </c>
      <c r="Q179" s="216">
        <v>0</v>
      </c>
      <c r="R179" s="216">
        <f>Q179*H179</f>
        <v>0</v>
      </c>
      <c r="S179" s="216">
        <v>0</v>
      </c>
      <c r="T179" s="217">
        <f>S179*H179</f>
        <v>0</v>
      </c>
      <c r="U179" s="40"/>
      <c r="V179" s="40"/>
      <c r="W179" s="40"/>
      <c r="X179" s="40"/>
      <c r="Y179" s="40"/>
      <c r="Z179" s="40"/>
      <c r="AA179" s="40"/>
      <c r="AB179" s="40"/>
      <c r="AC179" s="40"/>
      <c r="AD179" s="40"/>
      <c r="AE179" s="40"/>
      <c r="AR179" s="218" t="s">
        <v>80</v>
      </c>
      <c r="AT179" s="218" t="s">
        <v>128</v>
      </c>
      <c r="AU179" s="218" t="s">
        <v>82</v>
      </c>
      <c r="AY179" s="19" t="s">
        <v>124</v>
      </c>
      <c r="BE179" s="219">
        <f>IF(N179="základní",J179,0)</f>
        <v>0</v>
      </c>
      <c r="BF179" s="219">
        <f>IF(N179="snížená",J179,0)</f>
        <v>0</v>
      </c>
      <c r="BG179" s="219">
        <f>IF(N179="zákl. přenesená",J179,0)</f>
        <v>0</v>
      </c>
      <c r="BH179" s="219">
        <f>IF(N179="sníž. přenesená",J179,0)</f>
        <v>0</v>
      </c>
      <c r="BI179" s="219">
        <f>IF(N179="nulová",J179,0)</f>
        <v>0</v>
      </c>
      <c r="BJ179" s="19" t="s">
        <v>80</v>
      </c>
      <c r="BK179" s="219">
        <f>ROUND(I179*H179,2)</f>
        <v>0</v>
      </c>
      <c r="BL179" s="19" t="s">
        <v>80</v>
      </c>
      <c r="BM179" s="218" t="s">
        <v>713</v>
      </c>
    </row>
    <row r="180" s="2" customFormat="1">
      <c r="A180" s="40"/>
      <c r="B180" s="41"/>
      <c r="C180" s="42"/>
      <c r="D180" s="290" t="s">
        <v>571</v>
      </c>
      <c r="E180" s="42"/>
      <c r="F180" s="291" t="s">
        <v>714</v>
      </c>
      <c r="G180" s="42"/>
      <c r="H180" s="42"/>
      <c r="I180" s="222"/>
      <c r="J180" s="42"/>
      <c r="K180" s="42"/>
      <c r="L180" s="46"/>
      <c r="M180" s="223"/>
      <c r="N180" s="224"/>
      <c r="O180" s="86"/>
      <c r="P180" s="86"/>
      <c r="Q180" s="86"/>
      <c r="R180" s="86"/>
      <c r="S180" s="86"/>
      <c r="T180" s="87"/>
      <c r="U180" s="40"/>
      <c r="V180" s="40"/>
      <c r="W180" s="40"/>
      <c r="X180" s="40"/>
      <c r="Y180" s="40"/>
      <c r="Z180" s="40"/>
      <c r="AA180" s="40"/>
      <c r="AB180" s="40"/>
      <c r="AC180" s="40"/>
      <c r="AD180" s="40"/>
      <c r="AE180" s="40"/>
      <c r="AT180" s="19" t="s">
        <v>571</v>
      </c>
      <c r="AU180" s="19" t="s">
        <v>82</v>
      </c>
    </row>
    <row r="181" s="2" customFormat="1" ht="24.15" customHeight="1">
      <c r="A181" s="40"/>
      <c r="B181" s="41"/>
      <c r="C181" s="207" t="s">
        <v>290</v>
      </c>
      <c r="D181" s="207" t="s">
        <v>128</v>
      </c>
      <c r="E181" s="208" t="s">
        <v>715</v>
      </c>
      <c r="F181" s="209" t="s">
        <v>716</v>
      </c>
      <c r="G181" s="210" t="s">
        <v>641</v>
      </c>
      <c r="H181" s="211">
        <v>276</v>
      </c>
      <c r="I181" s="212"/>
      <c r="J181" s="213">
        <f>ROUND(I181*H181,2)</f>
        <v>0</v>
      </c>
      <c r="K181" s="209" t="s">
        <v>569</v>
      </c>
      <c r="L181" s="46"/>
      <c r="M181" s="214" t="s">
        <v>19</v>
      </c>
      <c r="N181" s="215" t="s">
        <v>45</v>
      </c>
      <c r="O181" s="86"/>
      <c r="P181" s="216">
        <f>O181*H181</f>
        <v>0</v>
      </c>
      <c r="Q181" s="216">
        <v>0</v>
      </c>
      <c r="R181" s="216">
        <f>Q181*H181</f>
        <v>0</v>
      </c>
      <c r="S181" s="216">
        <v>0</v>
      </c>
      <c r="T181" s="217">
        <f>S181*H181</f>
        <v>0</v>
      </c>
      <c r="U181" s="40"/>
      <c r="V181" s="40"/>
      <c r="W181" s="40"/>
      <c r="X181" s="40"/>
      <c r="Y181" s="40"/>
      <c r="Z181" s="40"/>
      <c r="AA181" s="40"/>
      <c r="AB181" s="40"/>
      <c r="AC181" s="40"/>
      <c r="AD181" s="40"/>
      <c r="AE181" s="40"/>
      <c r="AR181" s="218" t="s">
        <v>80</v>
      </c>
      <c r="AT181" s="218" t="s">
        <v>128</v>
      </c>
      <c r="AU181" s="218" t="s">
        <v>82</v>
      </c>
      <c r="AY181" s="19" t="s">
        <v>124</v>
      </c>
      <c r="BE181" s="219">
        <f>IF(N181="základní",J181,0)</f>
        <v>0</v>
      </c>
      <c r="BF181" s="219">
        <f>IF(N181="snížená",J181,0)</f>
        <v>0</v>
      </c>
      <c r="BG181" s="219">
        <f>IF(N181="zákl. přenesená",J181,0)</f>
        <v>0</v>
      </c>
      <c r="BH181" s="219">
        <f>IF(N181="sníž. přenesená",J181,0)</f>
        <v>0</v>
      </c>
      <c r="BI181" s="219">
        <f>IF(N181="nulová",J181,0)</f>
        <v>0</v>
      </c>
      <c r="BJ181" s="19" t="s">
        <v>80</v>
      </c>
      <c r="BK181" s="219">
        <f>ROUND(I181*H181,2)</f>
        <v>0</v>
      </c>
      <c r="BL181" s="19" t="s">
        <v>80</v>
      </c>
      <c r="BM181" s="218" t="s">
        <v>717</v>
      </c>
    </row>
    <row r="182" s="2" customFormat="1">
      <c r="A182" s="40"/>
      <c r="B182" s="41"/>
      <c r="C182" s="42"/>
      <c r="D182" s="290" t="s">
        <v>571</v>
      </c>
      <c r="E182" s="42"/>
      <c r="F182" s="291" t="s">
        <v>718</v>
      </c>
      <c r="G182" s="42"/>
      <c r="H182" s="42"/>
      <c r="I182" s="222"/>
      <c r="J182" s="42"/>
      <c r="K182" s="42"/>
      <c r="L182" s="46"/>
      <c r="M182" s="223"/>
      <c r="N182" s="224"/>
      <c r="O182" s="86"/>
      <c r="P182" s="86"/>
      <c r="Q182" s="86"/>
      <c r="R182" s="86"/>
      <c r="S182" s="86"/>
      <c r="T182" s="87"/>
      <c r="U182" s="40"/>
      <c r="V182" s="40"/>
      <c r="W182" s="40"/>
      <c r="X182" s="40"/>
      <c r="Y182" s="40"/>
      <c r="Z182" s="40"/>
      <c r="AA182" s="40"/>
      <c r="AB182" s="40"/>
      <c r="AC182" s="40"/>
      <c r="AD182" s="40"/>
      <c r="AE182" s="40"/>
      <c r="AT182" s="19" t="s">
        <v>571</v>
      </c>
      <c r="AU182" s="19" t="s">
        <v>82</v>
      </c>
    </row>
    <row r="183" s="2" customFormat="1" ht="16.5" customHeight="1">
      <c r="A183" s="40"/>
      <c r="B183" s="41"/>
      <c r="C183" s="257" t="s">
        <v>294</v>
      </c>
      <c r="D183" s="257" t="s">
        <v>121</v>
      </c>
      <c r="E183" s="258" t="s">
        <v>719</v>
      </c>
      <c r="F183" s="259" t="s">
        <v>720</v>
      </c>
      <c r="G183" s="260" t="s">
        <v>654</v>
      </c>
      <c r="H183" s="261">
        <v>7.5199999999999996</v>
      </c>
      <c r="I183" s="262"/>
      <c r="J183" s="263">
        <f>ROUND(I183*H183,2)</f>
        <v>0</v>
      </c>
      <c r="K183" s="259" t="s">
        <v>569</v>
      </c>
      <c r="L183" s="264"/>
      <c r="M183" s="265" t="s">
        <v>19</v>
      </c>
      <c r="N183" s="266" t="s">
        <v>45</v>
      </c>
      <c r="O183" s="86"/>
      <c r="P183" s="216">
        <f>O183*H183</f>
        <v>0</v>
      </c>
      <c r="Q183" s="216">
        <v>1</v>
      </c>
      <c r="R183" s="216">
        <f>Q183*H183</f>
        <v>7.5199999999999996</v>
      </c>
      <c r="S183" s="216">
        <v>0</v>
      </c>
      <c r="T183" s="217">
        <f>S183*H183</f>
        <v>0</v>
      </c>
      <c r="U183" s="40"/>
      <c r="V183" s="40"/>
      <c r="W183" s="40"/>
      <c r="X183" s="40"/>
      <c r="Y183" s="40"/>
      <c r="Z183" s="40"/>
      <c r="AA183" s="40"/>
      <c r="AB183" s="40"/>
      <c r="AC183" s="40"/>
      <c r="AD183" s="40"/>
      <c r="AE183" s="40"/>
      <c r="AR183" s="218" t="s">
        <v>82</v>
      </c>
      <c r="AT183" s="218" t="s">
        <v>121</v>
      </c>
      <c r="AU183" s="218" t="s">
        <v>82</v>
      </c>
      <c r="AY183" s="19" t="s">
        <v>124</v>
      </c>
      <c r="BE183" s="219">
        <f>IF(N183="základní",J183,0)</f>
        <v>0</v>
      </c>
      <c r="BF183" s="219">
        <f>IF(N183="snížená",J183,0)</f>
        <v>0</v>
      </c>
      <c r="BG183" s="219">
        <f>IF(N183="zákl. přenesená",J183,0)</f>
        <v>0</v>
      </c>
      <c r="BH183" s="219">
        <f>IF(N183="sníž. přenesená",J183,0)</f>
        <v>0</v>
      </c>
      <c r="BI183" s="219">
        <f>IF(N183="nulová",J183,0)</f>
        <v>0</v>
      </c>
      <c r="BJ183" s="19" t="s">
        <v>80</v>
      </c>
      <c r="BK183" s="219">
        <f>ROUND(I183*H183,2)</f>
        <v>0</v>
      </c>
      <c r="BL183" s="19" t="s">
        <v>80</v>
      </c>
      <c r="BM183" s="218" t="s">
        <v>721</v>
      </c>
    </row>
    <row r="184" s="13" customFormat="1">
      <c r="A184" s="13"/>
      <c r="B184" s="235"/>
      <c r="C184" s="236"/>
      <c r="D184" s="220" t="s">
        <v>144</v>
      </c>
      <c r="E184" s="237" t="s">
        <v>19</v>
      </c>
      <c r="F184" s="238" t="s">
        <v>722</v>
      </c>
      <c r="G184" s="236"/>
      <c r="H184" s="239">
        <v>7.5199999999999996</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144</v>
      </c>
      <c r="AU184" s="245" t="s">
        <v>82</v>
      </c>
      <c r="AV184" s="13" t="s">
        <v>82</v>
      </c>
      <c r="AW184" s="13" t="s">
        <v>35</v>
      </c>
      <c r="AX184" s="13" t="s">
        <v>80</v>
      </c>
      <c r="AY184" s="245" t="s">
        <v>124</v>
      </c>
    </row>
    <row r="185" s="2" customFormat="1" ht="16.5" customHeight="1">
      <c r="A185" s="40"/>
      <c r="B185" s="41"/>
      <c r="C185" s="257" t="s">
        <v>298</v>
      </c>
      <c r="D185" s="257" t="s">
        <v>121</v>
      </c>
      <c r="E185" s="258" t="s">
        <v>723</v>
      </c>
      <c r="F185" s="259" t="s">
        <v>724</v>
      </c>
      <c r="G185" s="260" t="s">
        <v>654</v>
      </c>
      <c r="H185" s="261">
        <v>98.700000000000003</v>
      </c>
      <c r="I185" s="262"/>
      <c r="J185" s="263">
        <f>ROUND(I185*H185,2)</f>
        <v>0</v>
      </c>
      <c r="K185" s="259" t="s">
        <v>569</v>
      </c>
      <c r="L185" s="264"/>
      <c r="M185" s="265" t="s">
        <v>19</v>
      </c>
      <c r="N185" s="266" t="s">
        <v>45</v>
      </c>
      <c r="O185" s="86"/>
      <c r="P185" s="216">
        <f>O185*H185</f>
        <v>0</v>
      </c>
      <c r="Q185" s="216">
        <v>1</v>
      </c>
      <c r="R185" s="216">
        <f>Q185*H185</f>
        <v>98.700000000000003</v>
      </c>
      <c r="S185" s="216">
        <v>0</v>
      </c>
      <c r="T185" s="217">
        <f>S185*H185</f>
        <v>0</v>
      </c>
      <c r="U185" s="40"/>
      <c r="V185" s="40"/>
      <c r="W185" s="40"/>
      <c r="X185" s="40"/>
      <c r="Y185" s="40"/>
      <c r="Z185" s="40"/>
      <c r="AA185" s="40"/>
      <c r="AB185" s="40"/>
      <c r="AC185" s="40"/>
      <c r="AD185" s="40"/>
      <c r="AE185" s="40"/>
      <c r="AR185" s="218" t="s">
        <v>82</v>
      </c>
      <c r="AT185" s="218" t="s">
        <v>121</v>
      </c>
      <c r="AU185" s="218" t="s">
        <v>82</v>
      </c>
      <c r="AY185" s="19" t="s">
        <v>124</v>
      </c>
      <c r="BE185" s="219">
        <f>IF(N185="základní",J185,0)</f>
        <v>0</v>
      </c>
      <c r="BF185" s="219">
        <f>IF(N185="snížená",J185,0)</f>
        <v>0</v>
      </c>
      <c r="BG185" s="219">
        <f>IF(N185="zákl. přenesená",J185,0)</f>
        <v>0</v>
      </c>
      <c r="BH185" s="219">
        <f>IF(N185="sníž. přenesená",J185,0)</f>
        <v>0</v>
      </c>
      <c r="BI185" s="219">
        <f>IF(N185="nulová",J185,0)</f>
        <v>0</v>
      </c>
      <c r="BJ185" s="19" t="s">
        <v>80</v>
      </c>
      <c r="BK185" s="219">
        <f>ROUND(I185*H185,2)</f>
        <v>0</v>
      </c>
      <c r="BL185" s="19" t="s">
        <v>80</v>
      </c>
      <c r="BM185" s="218" t="s">
        <v>725</v>
      </c>
    </row>
    <row r="186" s="13" customFormat="1">
      <c r="A186" s="13"/>
      <c r="B186" s="235"/>
      <c r="C186" s="236"/>
      <c r="D186" s="220" t="s">
        <v>144</v>
      </c>
      <c r="E186" s="237" t="s">
        <v>19</v>
      </c>
      <c r="F186" s="238" t="s">
        <v>726</v>
      </c>
      <c r="G186" s="236"/>
      <c r="H186" s="239">
        <v>98.700000000000003</v>
      </c>
      <c r="I186" s="240"/>
      <c r="J186" s="236"/>
      <c r="K186" s="236"/>
      <c r="L186" s="241"/>
      <c r="M186" s="292"/>
      <c r="N186" s="293"/>
      <c r="O186" s="293"/>
      <c r="P186" s="293"/>
      <c r="Q186" s="293"/>
      <c r="R186" s="293"/>
      <c r="S186" s="293"/>
      <c r="T186" s="294"/>
      <c r="U186" s="13"/>
      <c r="V186" s="13"/>
      <c r="W186" s="13"/>
      <c r="X186" s="13"/>
      <c r="Y186" s="13"/>
      <c r="Z186" s="13"/>
      <c r="AA186" s="13"/>
      <c r="AB186" s="13"/>
      <c r="AC186" s="13"/>
      <c r="AD186" s="13"/>
      <c r="AE186" s="13"/>
      <c r="AT186" s="245" t="s">
        <v>144</v>
      </c>
      <c r="AU186" s="245" t="s">
        <v>82</v>
      </c>
      <c r="AV186" s="13" t="s">
        <v>82</v>
      </c>
      <c r="AW186" s="13" t="s">
        <v>35</v>
      </c>
      <c r="AX186" s="13" t="s">
        <v>80</v>
      </c>
      <c r="AY186" s="245" t="s">
        <v>124</v>
      </c>
    </row>
    <row r="187" s="2" customFormat="1" ht="6.96" customHeight="1">
      <c r="A187" s="40"/>
      <c r="B187" s="61"/>
      <c r="C187" s="62"/>
      <c r="D187" s="62"/>
      <c r="E187" s="62"/>
      <c r="F187" s="62"/>
      <c r="G187" s="62"/>
      <c r="H187" s="62"/>
      <c r="I187" s="62"/>
      <c r="J187" s="62"/>
      <c r="K187" s="62"/>
      <c r="L187" s="46"/>
      <c r="M187" s="40"/>
      <c r="O187" s="40"/>
      <c r="P187" s="40"/>
      <c r="Q187" s="40"/>
      <c r="R187" s="40"/>
      <c r="S187" s="40"/>
      <c r="T187" s="40"/>
      <c r="U187" s="40"/>
      <c r="V187" s="40"/>
      <c r="W187" s="40"/>
      <c r="X187" s="40"/>
      <c r="Y187" s="40"/>
      <c r="Z187" s="40"/>
      <c r="AA187" s="40"/>
      <c r="AB187" s="40"/>
      <c r="AC187" s="40"/>
      <c r="AD187" s="40"/>
      <c r="AE187" s="40"/>
    </row>
  </sheetData>
  <sheetProtection sheet="1" autoFilter="0" formatColumns="0" formatRows="0" objects="1" scenarios="1" spinCount="100000" saltValue="8YH7StBYApdlPpQqE3hVGl0qBo3bPYYe+Xgh9Fy28v/PtpQjByy6GMyseO2pPj367nRpMXdUQhGF5lrV6fOeZw==" hashValue="k/o1fDNI+37t42wmySSzylIVZShqHAqhzV9Df/TznOn1tc59T3XGYDzai82bAdbpdx11bxoQPk4JwKU960kx3w==" algorithmName="SHA-512" password="CC35"/>
  <autoFilter ref="C87:K186"/>
  <mergeCells count="12">
    <mergeCell ref="E7:H7"/>
    <mergeCell ref="E9:H9"/>
    <mergeCell ref="E11:H11"/>
    <mergeCell ref="E20:H20"/>
    <mergeCell ref="E29:H29"/>
    <mergeCell ref="E50:H50"/>
    <mergeCell ref="E52:H52"/>
    <mergeCell ref="E54:H54"/>
    <mergeCell ref="E76:H76"/>
    <mergeCell ref="E78:H78"/>
    <mergeCell ref="E80:H80"/>
    <mergeCell ref="L2:V2"/>
  </mergeCells>
  <hyperlinks>
    <hyperlink ref="F93" r:id="rId1" display="https://podminky.urs.cz/item/CS_URS_2022_02/460010021"/>
    <hyperlink ref="F95" r:id="rId2" display="https://podminky.urs.cz/item/CS_URS_2022_02/468051121"/>
    <hyperlink ref="F100" r:id="rId3" display="https://podminky.urs.cz/item/CS_URS_2022_02/460131113"/>
    <hyperlink ref="F111" r:id="rId4" display="https://podminky.urs.cz/item/CS_URS_2022_02/460242211"/>
    <hyperlink ref="F113" r:id="rId5" display="https://podminky.urs.cz/item/CS_URS_2022_02/460242221"/>
    <hyperlink ref="F117" r:id="rId6" display="https://podminky.urs.cz/item/CS_URS_2022_02/460641111"/>
    <hyperlink ref="F123" r:id="rId7" display="https://podminky.urs.cz/item/CS_URS_2022_02/460641113"/>
    <hyperlink ref="F133" r:id="rId8" display="https://podminky.urs.cz/item/CS_URS_2022_02/460641125"/>
    <hyperlink ref="F141" r:id="rId9" display="https://podminky.urs.cz/item/CS_URS_2022_02/460641132"/>
    <hyperlink ref="F152" r:id="rId10" display="https://podminky.urs.cz/item/CS_URS_2022_02/460641221"/>
    <hyperlink ref="F155" r:id="rId11" display="https://podminky.urs.cz/item/CS_URS_2022_02/460631212"/>
    <hyperlink ref="F157" r:id="rId12" display="https://podminky.urs.cz/item/CS_URS_2022_02/460632113"/>
    <hyperlink ref="F159" r:id="rId13" display="https://podminky.urs.cz/item/CS_URS_2022_02/460632213"/>
    <hyperlink ref="F163" r:id="rId14" display="https://podminky.urs.cz/item/CS_URS_2022_02/220182021"/>
    <hyperlink ref="F165" r:id="rId15" display="https://podminky.urs.cz/item/CS_URS_2022_02/460161172"/>
    <hyperlink ref="F167" r:id="rId16" display="https://podminky.urs.cz/item/CS_URS_2022_02/460431182"/>
    <hyperlink ref="F169" r:id="rId17" display="https://podminky.urs.cz/item/CS_URS_2022_02/460581131"/>
    <hyperlink ref="F171" r:id="rId18" display="https://podminky.urs.cz/item/CS_URS_2022_02/922501116"/>
    <hyperlink ref="F175" r:id="rId19" display="https://podminky.urs.cz/item/CS_URS_2022_02/468021122"/>
    <hyperlink ref="F178" r:id="rId20" display="https://podminky.urs.cz/item/CS_URS_2022_02/460921212"/>
    <hyperlink ref="F180" r:id="rId21" display="https://podminky.urs.cz/item/CS_URS_2022_02/460911111"/>
    <hyperlink ref="F182" r:id="rId22" display="https://podminky.urs.cz/item/CS_URS_2022_02/460871153"/>
  </hyperlinks>
  <pageMargins left="0.39375" right="0.39375" top="0.39375" bottom="0.39375" header="0" footer="0"/>
  <pageSetup paperSize="9" orientation="landscape" blackAndWhite="1" fitToHeight="100"/>
  <headerFooter>
    <oddFooter>&amp;CStrana &amp;P z &amp;N</oddFooter>
  </headerFooter>
  <drawing r:id="rId23"/>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93</v>
      </c>
    </row>
    <row r="3" s="1" customFormat="1" ht="6.96" customHeight="1">
      <c r="B3" s="140"/>
      <c r="C3" s="141"/>
      <c r="D3" s="141"/>
      <c r="E3" s="141"/>
      <c r="F3" s="141"/>
      <c r="G3" s="141"/>
      <c r="H3" s="141"/>
      <c r="I3" s="141"/>
      <c r="J3" s="141"/>
      <c r="K3" s="141"/>
      <c r="L3" s="22"/>
      <c r="AT3" s="19" t="s">
        <v>82</v>
      </c>
    </row>
    <row r="4" s="1" customFormat="1" ht="24.96" customHeight="1">
      <c r="B4" s="22"/>
      <c r="D4" s="142" t="s">
        <v>97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zakázky'!K6</f>
        <v>Oprava osvětlení v žst. Trutnov - střed</v>
      </c>
      <c r="F7" s="144"/>
      <c r="G7" s="144"/>
      <c r="H7" s="144"/>
      <c r="L7" s="22"/>
    </row>
    <row r="8" s="1" customFormat="1" ht="12" customHeight="1">
      <c r="B8" s="22"/>
      <c r="D8" s="144" t="s">
        <v>98</v>
      </c>
      <c r="L8" s="22"/>
    </row>
    <row r="9" s="2" customFormat="1" ht="16.5" customHeight="1">
      <c r="A9" s="40"/>
      <c r="B9" s="46"/>
      <c r="C9" s="40"/>
      <c r="D9" s="40"/>
      <c r="E9" s="145" t="s">
        <v>99</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100</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727</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zakázky'!AN8</f>
        <v>29. 11. 2022</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zakázky'!AN13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zakázky'!E14</f>
        <v>Vyplň údaj</v>
      </c>
      <c r="F20" s="135"/>
      <c r="G20" s="135"/>
      <c r="H20" s="135"/>
      <c r="I20" s="144" t="s">
        <v>29</v>
      </c>
      <c r="J20" s="35" t="str">
        <f>'Rekapitulace zakázky'!AN14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tr">
        <f>IF('Rekapitulace zakázky'!AN16="","",'Rekapitulace zakázky'!AN16)</f>
        <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tr">
        <f>IF('Rekapitulace zakázky'!E17="","",'Rekapitulace zakázky'!E17)</f>
        <v xml:space="preserve"> </v>
      </c>
      <c r="F23" s="40"/>
      <c r="G23" s="40"/>
      <c r="H23" s="40"/>
      <c r="I23" s="144" t="s">
        <v>29</v>
      </c>
      <c r="J23" s="135" t="str">
        <f>IF('Rekapitulace zakázky'!AN17="","",'Rekapitulace zakázky'!AN17)</f>
        <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26</v>
      </c>
      <c r="J25" s="135" t="s">
        <v>19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37</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38</v>
      </c>
      <c r="E28" s="40"/>
      <c r="F28" s="40"/>
      <c r="G28" s="40"/>
      <c r="H28" s="40"/>
      <c r="I28" s="40"/>
      <c r="J28" s="40"/>
      <c r="K28" s="40"/>
      <c r="L28" s="146"/>
      <c r="S28" s="40"/>
      <c r="T28" s="40"/>
      <c r="U28" s="40"/>
      <c r="V28" s="40"/>
      <c r="W28" s="40"/>
      <c r="X28" s="40"/>
      <c r="Y28" s="40"/>
      <c r="Z28" s="40"/>
      <c r="AA28" s="40"/>
      <c r="AB28" s="40"/>
      <c r="AC28" s="40"/>
      <c r="AD28" s="40"/>
      <c r="AE28" s="40"/>
    </row>
    <row r="29" s="8" customFormat="1" ht="47.25" customHeight="1">
      <c r="A29" s="149"/>
      <c r="B29" s="150"/>
      <c r="C29" s="149"/>
      <c r="D29" s="149"/>
      <c r="E29" s="151" t="s">
        <v>39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40</v>
      </c>
      <c r="E32" s="40"/>
      <c r="F32" s="40"/>
      <c r="G32" s="40"/>
      <c r="H32" s="40"/>
      <c r="I32" s="40"/>
      <c r="J32" s="155">
        <f>ROUND(J86,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42</v>
      </c>
      <c r="G34" s="40"/>
      <c r="H34" s="40"/>
      <c r="I34" s="156" t="s">
        <v>41</v>
      </c>
      <c r="J34" s="156" t="s">
        <v>43</v>
      </c>
      <c r="K34" s="40"/>
      <c r="L34" s="146"/>
      <c r="S34" s="40"/>
      <c r="T34" s="40"/>
      <c r="U34" s="40"/>
      <c r="V34" s="40"/>
      <c r="W34" s="40"/>
      <c r="X34" s="40"/>
      <c r="Y34" s="40"/>
      <c r="Z34" s="40"/>
      <c r="AA34" s="40"/>
      <c r="AB34" s="40"/>
      <c r="AC34" s="40"/>
      <c r="AD34" s="40"/>
      <c r="AE34" s="40"/>
    </row>
    <row r="35" s="2" customFormat="1" ht="14.4" customHeight="1">
      <c r="A35" s="40"/>
      <c r="B35" s="46"/>
      <c r="C35" s="40"/>
      <c r="D35" s="157" t="s">
        <v>44</v>
      </c>
      <c r="E35" s="144" t="s">
        <v>45</v>
      </c>
      <c r="F35" s="158">
        <f>ROUND((SUM(BE86:BE98)),  2)</f>
        <v>0</v>
      </c>
      <c r="G35" s="40"/>
      <c r="H35" s="40"/>
      <c r="I35" s="159">
        <v>0.20999999999999999</v>
      </c>
      <c r="J35" s="158">
        <f>ROUND(((SUM(BE86:BE98))*I35),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46</v>
      </c>
      <c r="F36" s="158">
        <f>ROUND((SUM(BF86:BF98)),  2)</f>
        <v>0</v>
      </c>
      <c r="G36" s="40"/>
      <c r="H36" s="40"/>
      <c r="I36" s="159">
        <v>0.14999999999999999</v>
      </c>
      <c r="J36" s="158">
        <f>ROUND(((SUM(BF86:BF98))*I36),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47</v>
      </c>
      <c r="F37" s="158">
        <f>ROUND((SUM(BG86:BG98)),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48</v>
      </c>
      <c r="F38" s="158">
        <f>ROUND((SUM(BH86:BH98)),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49</v>
      </c>
      <c r="F39" s="158">
        <f>ROUND((SUM(BI86:BI98)),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50</v>
      </c>
      <c r="E41" s="162"/>
      <c r="F41" s="162"/>
      <c r="G41" s="163" t="s">
        <v>51</v>
      </c>
      <c r="H41" s="164" t="s">
        <v>52</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102</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Oprava osvětlení v žst. Trutnov - střed</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98</v>
      </c>
      <c r="D51" s="24"/>
      <c r="E51" s="24"/>
      <c r="F51" s="24"/>
      <c r="G51" s="24"/>
      <c r="H51" s="24"/>
      <c r="I51" s="24"/>
      <c r="J51" s="24"/>
      <c r="K51" s="24"/>
      <c r="L51" s="22"/>
    </row>
    <row r="52" s="2" customFormat="1" ht="16.5" customHeight="1">
      <c r="A52" s="40"/>
      <c r="B52" s="41"/>
      <c r="C52" s="42"/>
      <c r="D52" s="42"/>
      <c r="E52" s="171" t="s">
        <v>99</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100</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R03 - VRN</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žst Trutnov-střed</v>
      </c>
      <c r="G56" s="42"/>
      <c r="H56" s="42"/>
      <c r="I56" s="34" t="s">
        <v>23</v>
      </c>
      <c r="J56" s="74" t="str">
        <f>IF(J14="","",J14)</f>
        <v>29. 11. 2022</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Správa železnic, státní organizace, OŘ HK</v>
      </c>
      <c r="G58" s="42"/>
      <c r="H58" s="42"/>
      <c r="I58" s="34" t="s">
        <v>33</v>
      </c>
      <c r="J58" s="38" t="str">
        <f>E23</f>
        <v xml:space="preserve"> </v>
      </c>
      <c r="K58" s="42"/>
      <c r="L58" s="146"/>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34" t="s">
        <v>36</v>
      </c>
      <c r="J59" s="38" t="str">
        <f>E26</f>
        <v>Petr Jakšík</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103</v>
      </c>
      <c r="D61" s="173"/>
      <c r="E61" s="173"/>
      <c r="F61" s="173"/>
      <c r="G61" s="173"/>
      <c r="H61" s="173"/>
      <c r="I61" s="173"/>
      <c r="J61" s="174" t="s">
        <v>104</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72</v>
      </c>
      <c r="D63" s="42"/>
      <c r="E63" s="42"/>
      <c r="F63" s="42"/>
      <c r="G63" s="42"/>
      <c r="H63" s="42"/>
      <c r="I63" s="42"/>
      <c r="J63" s="104">
        <f>J86</f>
        <v>0</v>
      </c>
      <c r="K63" s="42"/>
      <c r="L63" s="146"/>
      <c r="S63" s="40"/>
      <c r="T63" s="40"/>
      <c r="U63" s="40"/>
      <c r="V63" s="40"/>
      <c r="W63" s="40"/>
      <c r="X63" s="40"/>
      <c r="Y63" s="40"/>
      <c r="Z63" s="40"/>
      <c r="AA63" s="40"/>
      <c r="AB63" s="40"/>
      <c r="AC63" s="40"/>
      <c r="AD63" s="40"/>
      <c r="AE63" s="40"/>
      <c r="AU63" s="19" t="s">
        <v>105</v>
      </c>
    </row>
    <row r="64" s="9" customFormat="1" ht="24.96" customHeight="1">
      <c r="A64" s="9"/>
      <c r="B64" s="176"/>
      <c r="C64" s="177"/>
      <c r="D64" s="178" t="s">
        <v>728</v>
      </c>
      <c r="E64" s="179"/>
      <c r="F64" s="179"/>
      <c r="G64" s="179"/>
      <c r="H64" s="179"/>
      <c r="I64" s="179"/>
      <c r="J64" s="180">
        <f>J87</f>
        <v>0</v>
      </c>
      <c r="K64" s="177"/>
      <c r="L64" s="181"/>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4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4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46"/>
      <c r="S70" s="40"/>
      <c r="T70" s="40"/>
      <c r="U70" s="40"/>
      <c r="V70" s="40"/>
      <c r="W70" s="40"/>
      <c r="X70" s="40"/>
      <c r="Y70" s="40"/>
      <c r="Z70" s="40"/>
      <c r="AA70" s="40"/>
      <c r="AB70" s="40"/>
      <c r="AC70" s="40"/>
      <c r="AD70" s="40"/>
      <c r="AE70" s="40"/>
    </row>
    <row r="71" s="2" customFormat="1" ht="24.96" customHeight="1">
      <c r="A71" s="40"/>
      <c r="B71" s="41"/>
      <c r="C71" s="25" t="s">
        <v>108</v>
      </c>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6.5" customHeight="1">
      <c r="A74" s="40"/>
      <c r="B74" s="41"/>
      <c r="C74" s="42"/>
      <c r="D74" s="42"/>
      <c r="E74" s="171" t="str">
        <f>E7</f>
        <v>Oprava osvětlení v žst. Trutnov - střed</v>
      </c>
      <c r="F74" s="34"/>
      <c r="G74" s="34"/>
      <c r="H74" s="34"/>
      <c r="I74" s="42"/>
      <c r="J74" s="42"/>
      <c r="K74" s="42"/>
      <c r="L74" s="146"/>
      <c r="S74" s="40"/>
      <c r="T74" s="40"/>
      <c r="U74" s="40"/>
      <c r="V74" s="40"/>
      <c r="W74" s="40"/>
      <c r="X74" s="40"/>
      <c r="Y74" s="40"/>
      <c r="Z74" s="40"/>
      <c r="AA74" s="40"/>
      <c r="AB74" s="40"/>
      <c r="AC74" s="40"/>
      <c r="AD74" s="40"/>
      <c r="AE74" s="40"/>
    </row>
    <row r="75" s="1" customFormat="1" ht="12" customHeight="1">
      <c r="B75" s="23"/>
      <c r="C75" s="34" t="s">
        <v>98</v>
      </c>
      <c r="D75" s="24"/>
      <c r="E75" s="24"/>
      <c r="F75" s="24"/>
      <c r="G75" s="24"/>
      <c r="H75" s="24"/>
      <c r="I75" s="24"/>
      <c r="J75" s="24"/>
      <c r="K75" s="24"/>
      <c r="L75" s="22"/>
    </row>
    <row r="76" s="2" customFormat="1" ht="16.5" customHeight="1">
      <c r="A76" s="40"/>
      <c r="B76" s="41"/>
      <c r="C76" s="42"/>
      <c r="D76" s="42"/>
      <c r="E76" s="171" t="s">
        <v>99</v>
      </c>
      <c r="F76" s="42"/>
      <c r="G76" s="42"/>
      <c r="H76" s="42"/>
      <c r="I76" s="42"/>
      <c r="J76" s="42"/>
      <c r="K76" s="42"/>
      <c r="L76" s="146"/>
      <c r="S76" s="40"/>
      <c r="T76" s="40"/>
      <c r="U76" s="40"/>
      <c r="V76" s="40"/>
      <c r="W76" s="40"/>
      <c r="X76" s="40"/>
      <c r="Y76" s="40"/>
      <c r="Z76" s="40"/>
      <c r="AA76" s="40"/>
      <c r="AB76" s="40"/>
      <c r="AC76" s="40"/>
      <c r="AD76" s="40"/>
      <c r="AE76" s="40"/>
    </row>
    <row r="77" s="2" customFormat="1" ht="12" customHeight="1">
      <c r="A77" s="40"/>
      <c r="B77" s="41"/>
      <c r="C77" s="34" t="s">
        <v>100</v>
      </c>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6.5" customHeight="1">
      <c r="A78" s="40"/>
      <c r="B78" s="41"/>
      <c r="C78" s="42"/>
      <c r="D78" s="42"/>
      <c r="E78" s="71" t="str">
        <f>E11</f>
        <v>R03 - VRN</v>
      </c>
      <c r="F78" s="42"/>
      <c r="G78" s="42"/>
      <c r="H78" s="42"/>
      <c r="I78" s="42"/>
      <c r="J78" s="42"/>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F14</f>
        <v>žst Trutnov-střed</v>
      </c>
      <c r="G80" s="42"/>
      <c r="H80" s="42"/>
      <c r="I80" s="34" t="s">
        <v>23</v>
      </c>
      <c r="J80" s="74" t="str">
        <f>IF(J14="","",J14)</f>
        <v>29. 11. 2022</v>
      </c>
      <c r="K80" s="42"/>
      <c r="L80" s="14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5.15" customHeight="1">
      <c r="A82" s="40"/>
      <c r="B82" s="41"/>
      <c r="C82" s="34" t="s">
        <v>25</v>
      </c>
      <c r="D82" s="42"/>
      <c r="E82" s="42"/>
      <c r="F82" s="29" t="str">
        <f>E17</f>
        <v>Správa železnic, státní organizace, OŘ HK</v>
      </c>
      <c r="G82" s="42"/>
      <c r="H82" s="42"/>
      <c r="I82" s="34" t="s">
        <v>33</v>
      </c>
      <c r="J82" s="38" t="str">
        <f>E23</f>
        <v xml:space="preserve"> </v>
      </c>
      <c r="K82" s="42"/>
      <c r="L82" s="146"/>
      <c r="S82" s="40"/>
      <c r="T82" s="40"/>
      <c r="U82" s="40"/>
      <c r="V82" s="40"/>
      <c r="W82" s="40"/>
      <c r="X82" s="40"/>
      <c r="Y82" s="40"/>
      <c r="Z82" s="40"/>
      <c r="AA82" s="40"/>
      <c r="AB82" s="40"/>
      <c r="AC82" s="40"/>
      <c r="AD82" s="40"/>
      <c r="AE82" s="40"/>
    </row>
    <row r="83" s="2" customFormat="1" ht="15.15" customHeight="1">
      <c r="A83" s="40"/>
      <c r="B83" s="41"/>
      <c r="C83" s="34" t="s">
        <v>31</v>
      </c>
      <c r="D83" s="42"/>
      <c r="E83" s="42"/>
      <c r="F83" s="29" t="str">
        <f>IF(E20="","",E20)</f>
        <v>Vyplň údaj</v>
      </c>
      <c r="G83" s="42"/>
      <c r="H83" s="42"/>
      <c r="I83" s="34" t="s">
        <v>36</v>
      </c>
      <c r="J83" s="38" t="str">
        <f>E26</f>
        <v>Petr Jakšík</v>
      </c>
      <c r="K83" s="42"/>
      <c r="L83" s="14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10" customFormat="1" ht="29.28" customHeight="1">
      <c r="A85" s="182"/>
      <c r="B85" s="183"/>
      <c r="C85" s="184" t="s">
        <v>109</v>
      </c>
      <c r="D85" s="185" t="s">
        <v>59</v>
      </c>
      <c r="E85" s="185" t="s">
        <v>55</v>
      </c>
      <c r="F85" s="185" t="s">
        <v>56</v>
      </c>
      <c r="G85" s="185" t="s">
        <v>110</v>
      </c>
      <c r="H85" s="185" t="s">
        <v>111</v>
      </c>
      <c r="I85" s="185" t="s">
        <v>112</v>
      </c>
      <c r="J85" s="185" t="s">
        <v>104</v>
      </c>
      <c r="K85" s="186" t="s">
        <v>113</v>
      </c>
      <c r="L85" s="187"/>
      <c r="M85" s="94" t="s">
        <v>19</v>
      </c>
      <c r="N85" s="95" t="s">
        <v>44</v>
      </c>
      <c r="O85" s="95" t="s">
        <v>114</v>
      </c>
      <c r="P85" s="95" t="s">
        <v>115</v>
      </c>
      <c r="Q85" s="95" t="s">
        <v>116</v>
      </c>
      <c r="R85" s="95" t="s">
        <v>117</v>
      </c>
      <c r="S85" s="95" t="s">
        <v>118</v>
      </c>
      <c r="T85" s="96" t="s">
        <v>119</v>
      </c>
      <c r="U85" s="182"/>
      <c r="V85" s="182"/>
      <c r="W85" s="182"/>
      <c r="X85" s="182"/>
      <c r="Y85" s="182"/>
      <c r="Z85" s="182"/>
      <c r="AA85" s="182"/>
      <c r="AB85" s="182"/>
      <c r="AC85" s="182"/>
      <c r="AD85" s="182"/>
      <c r="AE85" s="182"/>
    </row>
    <row r="86" s="2" customFormat="1" ht="22.8" customHeight="1">
      <c r="A86" s="40"/>
      <c r="B86" s="41"/>
      <c r="C86" s="101" t="s">
        <v>120</v>
      </c>
      <c r="D86" s="42"/>
      <c r="E86" s="42"/>
      <c r="F86" s="42"/>
      <c r="G86" s="42"/>
      <c r="H86" s="42"/>
      <c r="I86" s="42"/>
      <c r="J86" s="188">
        <f>BK86</f>
        <v>0</v>
      </c>
      <c r="K86" s="42"/>
      <c r="L86" s="46"/>
      <c r="M86" s="97"/>
      <c r="N86" s="189"/>
      <c r="O86" s="98"/>
      <c r="P86" s="190">
        <f>P87</f>
        <v>0</v>
      </c>
      <c r="Q86" s="98"/>
      <c r="R86" s="190">
        <f>R87</f>
        <v>0</v>
      </c>
      <c r="S86" s="98"/>
      <c r="T86" s="191">
        <f>T87</f>
        <v>0</v>
      </c>
      <c r="U86" s="40"/>
      <c r="V86" s="40"/>
      <c r="W86" s="40"/>
      <c r="X86" s="40"/>
      <c r="Y86" s="40"/>
      <c r="Z86" s="40"/>
      <c r="AA86" s="40"/>
      <c r="AB86" s="40"/>
      <c r="AC86" s="40"/>
      <c r="AD86" s="40"/>
      <c r="AE86" s="40"/>
      <c r="AT86" s="19" t="s">
        <v>73</v>
      </c>
      <c r="AU86" s="19" t="s">
        <v>105</v>
      </c>
      <c r="BK86" s="192">
        <f>BK87</f>
        <v>0</v>
      </c>
    </row>
    <row r="87" s="11" customFormat="1" ht="25.92" customHeight="1">
      <c r="A87" s="11"/>
      <c r="B87" s="193"/>
      <c r="C87" s="194"/>
      <c r="D87" s="195" t="s">
        <v>73</v>
      </c>
      <c r="E87" s="196" t="s">
        <v>92</v>
      </c>
      <c r="F87" s="196" t="s">
        <v>729</v>
      </c>
      <c r="G87" s="194"/>
      <c r="H87" s="194"/>
      <c r="I87" s="197"/>
      <c r="J87" s="198">
        <f>BK87</f>
        <v>0</v>
      </c>
      <c r="K87" s="194"/>
      <c r="L87" s="199"/>
      <c r="M87" s="200"/>
      <c r="N87" s="201"/>
      <c r="O87" s="201"/>
      <c r="P87" s="202">
        <f>SUM(P88:P98)</f>
        <v>0</v>
      </c>
      <c r="Q87" s="201"/>
      <c r="R87" s="202">
        <f>SUM(R88:R98)</f>
        <v>0</v>
      </c>
      <c r="S87" s="201"/>
      <c r="T87" s="203">
        <f>SUM(T88:T98)</f>
        <v>0</v>
      </c>
      <c r="U87" s="11"/>
      <c r="V87" s="11"/>
      <c r="W87" s="11"/>
      <c r="X87" s="11"/>
      <c r="Y87" s="11"/>
      <c r="Z87" s="11"/>
      <c r="AA87" s="11"/>
      <c r="AB87" s="11"/>
      <c r="AC87" s="11"/>
      <c r="AD87" s="11"/>
      <c r="AE87" s="11"/>
      <c r="AR87" s="204" t="s">
        <v>161</v>
      </c>
      <c r="AT87" s="205" t="s">
        <v>73</v>
      </c>
      <c r="AU87" s="205" t="s">
        <v>74</v>
      </c>
      <c r="AY87" s="204" t="s">
        <v>124</v>
      </c>
      <c r="BK87" s="206">
        <f>SUM(BK88:BK98)</f>
        <v>0</v>
      </c>
    </row>
    <row r="88" s="2" customFormat="1" ht="16.5" customHeight="1">
      <c r="A88" s="40"/>
      <c r="B88" s="41"/>
      <c r="C88" s="207" t="s">
        <v>80</v>
      </c>
      <c r="D88" s="207" t="s">
        <v>128</v>
      </c>
      <c r="E88" s="208" t="s">
        <v>730</v>
      </c>
      <c r="F88" s="209" t="s">
        <v>731</v>
      </c>
      <c r="G88" s="210" t="s">
        <v>732</v>
      </c>
      <c r="H88" s="295"/>
      <c r="I88" s="212"/>
      <c r="J88" s="213">
        <f>ROUND(I88*H88,2)</f>
        <v>0</v>
      </c>
      <c r="K88" s="209" t="s">
        <v>132</v>
      </c>
      <c r="L88" s="46"/>
      <c r="M88" s="214" t="s">
        <v>19</v>
      </c>
      <c r="N88" s="215" t="s">
        <v>45</v>
      </c>
      <c r="O88" s="86"/>
      <c r="P88" s="216">
        <f>O88*H88</f>
        <v>0</v>
      </c>
      <c r="Q88" s="216">
        <v>0</v>
      </c>
      <c r="R88" s="216">
        <f>Q88*H88</f>
        <v>0</v>
      </c>
      <c r="S88" s="216">
        <v>0</v>
      </c>
      <c r="T88" s="217">
        <f>S88*H88</f>
        <v>0</v>
      </c>
      <c r="U88" s="40"/>
      <c r="V88" s="40"/>
      <c r="W88" s="40"/>
      <c r="X88" s="40"/>
      <c r="Y88" s="40"/>
      <c r="Z88" s="40"/>
      <c r="AA88" s="40"/>
      <c r="AB88" s="40"/>
      <c r="AC88" s="40"/>
      <c r="AD88" s="40"/>
      <c r="AE88" s="40"/>
      <c r="AR88" s="218" t="s">
        <v>127</v>
      </c>
      <c r="AT88" s="218" t="s">
        <v>128</v>
      </c>
      <c r="AU88" s="218" t="s">
        <v>80</v>
      </c>
      <c r="AY88" s="19" t="s">
        <v>124</v>
      </c>
      <c r="BE88" s="219">
        <f>IF(N88="základní",J88,0)</f>
        <v>0</v>
      </c>
      <c r="BF88" s="219">
        <f>IF(N88="snížená",J88,0)</f>
        <v>0</v>
      </c>
      <c r="BG88" s="219">
        <f>IF(N88="zákl. přenesená",J88,0)</f>
        <v>0</v>
      </c>
      <c r="BH88" s="219">
        <f>IF(N88="sníž. přenesená",J88,0)</f>
        <v>0</v>
      </c>
      <c r="BI88" s="219">
        <f>IF(N88="nulová",J88,0)</f>
        <v>0</v>
      </c>
      <c r="BJ88" s="19" t="s">
        <v>80</v>
      </c>
      <c r="BK88" s="219">
        <f>ROUND(I88*H88,2)</f>
        <v>0</v>
      </c>
      <c r="BL88" s="19" t="s">
        <v>127</v>
      </c>
      <c r="BM88" s="218" t="s">
        <v>733</v>
      </c>
    </row>
    <row r="89" s="2" customFormat="1" ht="16.5" customHeight="1">
      <c r="A89" s="40"/>
      <c r="B89" s="41"/>
      <c r="C89" s="207" t="s">
        <v>82</v>
      </c>
      <c r="D89" s="207" t="s">
        <v>128</v>
      </c>
      <c r="E89" s="208" t="s">
        <v>734</v>
      </c>
      <c r="F89" s="209" t="s">
        <v>735</v>
      </c>
      <c r="G89" s="210" t="s">
        <v>732</v>
      </c>
      <c r="H89" s="295"/>
      <c r="I89" s="212"/>
      <c r="J89" s="213">
        <f>ROUND(I89*H89,2)</f>
        <v>0</v>
      </c>
      <c r="K89" s="209" t="s">
        <v>132</v>
      </c>
      <c r="L89" s="46"/>
      <c r="M89" s="214" t="s">
        <v>19</v>
      </c>
      <c r="N89" s="215" t="s">
        <v>45</v>
      </c>
      <c r="O89" s="86"/>
      <c r="P89" s="216">
        <f>O89*H89</f>
        <v>0</v>
      </c>
      <c r="Q89" s="216">
        <v>0</v>
      </c>
      <c r="R89" s="216">
        <f>Q89*H89</f>
        <v>0</v>
      </c>
      <c r="S89" s="216">
        <v>0</v>
      </c>
      <c r="T89" s="217">
        <f>S89*H89</f>
        <v>0</v>
      </c>
      <c r="U89" s="40"/>
      <c r="V89" s="40"/>
      <c r="W89" s="40"/>
      <c r="X89" s="40"/>
      <c r="Y89" s="40"/>
      <c r="Z89" s="40"/>
      <c r="AA89" s="40"/>
      <c r="AB89" s="40"/>
      <c r="AC89" s="40"/>
      <c r="AD89" s="40"/>
      <c r="AE89" s="40"/>
      <c r="AR89" s="218" t="s">
        <v>127</v>
      </c>
      <c r="AT89" s="218" t="s">
        <v>128</v>
      </c>
      <c r="AU89" s="218" t="s">
        <v>80</v>
      </c>
      <c r="AY89" s="19" t="s">
        <v>124</v>
      </c>
      <c r="BE89" s="219">
        <f>IF(N89="základní",J89,0)</f>
        <v>0</v>
      </c>
      <c r="BF89" s="219">
        <f>IF(N89="snížená",J89,0)</f>
        <v>0</v>
      </c>
      <c r="BG89" s="219">
        <f>IF(N89="zákl. přenesená",J89,0)</f>
        <v>0</v>
      </c>
      <c r="BH89" s="219">
        <f>IF(N89="sníž. přenesená",J89,0)</f>
        <v>0</v>
      </c>
      <c r="BI89" s="219">
        <f>IF(N89="nulová",J89,0)</f>
        <v>0</v>
      </c>
      <c r="BJ89" s="19" t="s">
        <v>80</v>
      </c>
      <c r="BK89" s="219">
        <f>ROUND(I89*H89,2)</f>
        <v>0</v>
      </c>
      <c r="BL89" s="19" t="s">
        <v>127</v>
      </c>
      <c r="BM89" s="218" t="s">
        <v>736</v>
      </c>
    </row>
    <row r="90" s="2" customFormat="1" ht="37.8" customHeight="1">
      <c r="A90" s="40"/>
      <c r="B90" s="41"/>
      <c r="C90" s="207" t="s">
        <v>123</v>
      </c>
      <c r="D90" s="207" t="s">
        <v>128</v>
      </c>
      <c r="E90" s="208" t="s">
        <v>737</v>
      </c>
      <c r="F90" s="209" t="s">
        <v>738</v>
      </c>
      <c r="G90" s="210" t="s">
        <v>732</v>
      </c>
      <c r="H90" s="295"/>
      <c r="I90" s="212"/>
      <c r="J90" s="213">
        <f>ROUND(I90*H90,2)</f>
        <v>0</v>
      </c>
      <c r="K90" s="209" t="s">
        <v>132</v>
      </c>
      <c r="L90" s="46"/>
      <c r="M90" s="214" t="s">
        <v>19</v>
      </c>
      <c r="N90" s="215" t="s">
        <v>45</v>
      </c>
      <c r="O90" s="86"/>
      <c r="P90" s="216">
        <f>O90*H90</f>
        <v>0</v>
      </c>
      <c r="Q90" s="216">
        <v>0</v>
      </c>
      <c r="R90" s="216">
        <f>Q90*H90</f>
        <v>0</v>
      </c>
      <c r="S90" s="216">
        <v>0</v>
      </c>
      <c r="T90" s="217">
        <f>S90*H90</f>
        <v>0</v>
      </c>
      <c r="U90" s="40"/>
      <c r="V90" s="40"/>
      <c r="W90" s="40"/>
      <c r="X90" s="40"/>
      <c r="Y90" s="40"/>
      <c r="Z90" s="40"/>
      <c r="AA90" s="40"/>
      <c r="AB90" s="40"/>
      <c r="AC90" s="40"/>
      <c r="AD90" s="40"/>
      <c r="AE90" s="40"/>
      <c r="AR90" s="218" t="s">
        <v>127</v>
      </c>
      <c r="AT90" s="218" t="s">
        <v>128</v>
      </c>
      <c r="AU90" s="218" t="s">
        <v>80</v>
      </c>
      <c r="AY90" s="19" t="s">
        <v>124</v>
      </c>
      <c r="BE90" s="219">
        <f>IF(N90="základní",J90,0)</f>
        <v>0</v>
      </c>
      <c r="BF90" s="219">
        <f>IF(N90="snížená",J90,0)</f>
        <v>0</v>
      </c>
      <c r="BG90" s="219">
        <f>IF(N90="zákl. přenesená",J90,0)</f>
        <v>0</v>
      </c>
      <c r="BH90" s="219">
        <f>IF(N90="sníž. přenesená",J90,0)</f>
        <v>0</v>
      </c>
      <c r="BI90" s="219">
        <f>IF(N90="nulová",J90,0)</f>
        <v>0</v>
      </c>
      <c r="BJ90" s="19" t="s">
        <v>80</v>
      </c>
      <c r="BK90" s="219">
        <f>ROUND(I90*H90,2)</f>
        <v>0</v>
      </c>
      <c r="BL90" s="19" t="s">
        <v>127</v>
      </c>
      <c r="BM90" s="218" t="s">
        <v>739</v>
      </c>
    </row>
    <row r="91" s="2" customFormat="1">
      <c r="A91" s="40"/>
      <c r="B91" s="41"/>
      <c r="C91" s="42"/>
      <c r="D91" s="220" t="s">
        <v>134</v>
      </c>
      <c r="E91" s="42"/>
      <c r="F91" s="221" t="s">
        <v>740</v>
      </c>
      <c r="G91" s="42"/>
      <c r="H91" s="42"/>
      <c r="I91" s="222"/>
      <c r="J91" s="42"/>
      <c r="K91" s="42"/>
      <c r="L91" s="46"/>
      <c r="M91" s="223"/>
      <c r="N91" s="224"/>
      <c r="O91" s="86"/>
      <c r="P91" s="86"/>
      <c r="Q91" s="86"/>
      <c r="R91" s="86"/>
      <c r="S91" s="86"/>
      <c r="T91" s="87"/>
      <c r="U91" s="40"/>
      <c r="V91" s="40"/>
      <c r="W91" s="40"/>
      <c r="X91" s="40"/>
      <c r="Y91" s="40"/>
      <c r="Z91" s="40"/>
      <c r="AA91" s="40"/>
      <c r="AB91" s="40"/>
      <c r="AC91" s="40"/>
      <c r="AD91" s="40"/>
      <c r="AE91" s="40"/>
      <c r="AT91" s="19" t="s">
        <v>134</v>
      </c>
      <c r="AU91" s="19" t="s">
        <v>80</v>
      </c>
    </row>
    <row r="92" s="2" customFormat="1" ht="44.25" customHeight="1">
      <c r="A92" s="40"/>
      <c r="B92" s="41"/>
      <c r="C92" s="207" t="s">
        <v>127</v>
      </c>
      <c r="D92" s="207" t="s">
        <v>128</v>
      </c>
      <c r="E92" s="208" t="s">
        <v>741</v>
      </c>
      <c r="F92" s="209" t="s">
        <v>742</v>
      </c>
      <c r="G92" s="210" t="s">
        <v>732</v>
      </c>
      <c r="H92" s="295"/>
      <c r="I92" s="212"/>
      <c r="J92" s="213">
        <f>ROUND(I92*H92,2)</f>
        <v>0</v>
      </c>
      <c r="K92" s="209" t="s">
        <v>132</v>
      </c>
      <c r="L92" s="46"/>
      <c r="M92" s="214" t="s">
        <v>19</v>
      </c>
      <c r="N92" s="215" t="s">
        <v>45</v>
      </c>
      <c r="O92" s="86"/>
      <c r="P92" s="216">
        <f>O92*H92</f>
        <v>0</v>
      </c>
      <c r="Q92" s="216">
        <v>0</v>
      </c>
      <c r="R92" s="216">
        <f>Q92*H92</f>
        <v>0</v>
      </c>
      <c r="S92" s="216">
        <v>0</v>
      </c>
      <c r="T92" s="217">
        <f>S92*H92</f>
        <v>0</v>
      </c>
      <c r="U92" s="40"/>
      <c r="V92" s="40"/>
      <c r="W92" s="40"/>
      <c r="X92" s="40"/>
      <c r="Y92" s="40"/>
      <c r="Z92" s="40"/>
      <c r="AA92" s="40"/>
      <c r="AB92" s="40"/>
      <c r="AC92" s="40"/>
      <c r="AD92" s="40"/>
      <c r="AE92" s="40"/>
      <c r="AR92" s="218" t="s">
        <v>127</v>
      </c>
      <c r="AT92" s="218" t="s">
        <v>128</v>
      </c>
      <c r="AU92" s="218" t="s">
        <v>80</v>
      </c>
      <c r="AY92" s="19" t="s">
        <v>124</v>
      </c>
      <c r="BE92" s="219">
        <f>IF(N92="základní",J92,0)</f>
        <v>0</v>
      </c>
      <c r="BF92" s="219">
        <f>IF(N92="snížená",J92,0)</f>
        <v>0</v>
      </c>
      <c r="BG92" s="219">
        <f>IF(N92="zákl. přenesená",J92,0)</f>
        <v>0</v>
      </c>
      <c r="BH92" s="219">
        <f>IF(N92="sníž. přenesená",J92,0)</f>
        <v>0</v>
      </c>
      <c r="BI92" s="219">
        <f>IF(N92="nulová",J92,0)</f>
        <v>0</v>
      </c>
      <c r="BJ92" s="19" t="s">
        <v>80</v>
      </c>
      <c r="BK92" s="219">
        <f>ROUND(I92*H92,2)</f>
        <v>0</v>
      </c>
      <c r="BL92" s="19" t="s">
        <v>127</v>
      </c>
      <c r="BM92" s="218" t="s">
        <v>743</v>
      </c>
    </row>
    <row r="93" s="2" customFormat="1" ht="49.05" customHeight="1">
      <c r="A93" s="40"/>
      <c r="B93" s="41"/>
      <c r="C93" s="207" t="s">
        <v>161</v>
      </c>
      <c r="D93" s="207" t="s">
        <v>128</v>
      </c>
      <c r="E93" s="208" t="s">
        <v>744</v>
      </c>
      <c r="F93" s="209" t="s">
        <v>745</v>
      </c>
      <c r="G93" s="210" t="s">
        <v>732</v>
      </c>
      <c r="H93" s="295"/>
      <c r="I93" s="212"/>
      <c r="J93" s="213">
        <f>ROUND(I93*H93,2)</f>
        <v>0</v>
      </c>
      <c r="K93" s="209" t="s">
        <v>132</v>
      </c>
      <c r="L93" s="46"/>
      <c r="M93" s="214" t="s">
        <v>19</v>
      </c>
      <c r="N93" s="215" t="s">
        <v>45</v>
      </c>
      <c r="O93" s="86"/>
      <c r="P93" s="216">
        <f>O93*H93</f>
        <v>0</v>
      </c>
      <c r="Q93" s="216">
        <v>0</v>
      </c>
      <c r="R93" s="216">
        <f>Q93*H93</f>
        <v>0</v>
      </c>
      <c r="S93" s="216">
        <v>0</v>
      </c>
      <c r="T93" s="217">
        <f>S93*H93</f>
        <v>0</v>
      </c>
      <c r="U93" s="40"/>
      <c r="V93" s="40"/>
      <c r="W93" s="40"/>
      <c r="X93" s="40"/>
      <c r="Y93" s="40"/>
      <c r="Z93" s="40"/>
      <c r="AA93" s="40"/>
      <c r="AB93" s="40"/>
      <c r="AC93" s="40"/>
      <c r="AD93" s="40"/>
      <c r="AE93" s="40"/>
      <c r="AR93" s="218" t="s">
        <v>127</v>
      </c>
      <c r="AT93" s="218" t="s">
        <v>128</v>
      </c>
      <c r="AU93" s="218" t="s">
        <v>80</v>
      </c>
      <c r="AY93" s="19" t="s">
        <v>124</v>
      </c>
      <c r="BE93" s="219">
        <f>IF(N93="základní",J93,0)</f>
        <v>0</v>
      </c>
      <c r="BF93" s="219">
        <f>IF(N93="snížená",J93,0)</f>
        <v>0</v>
      </c>
      <c r="BG93" s="219">
        <f>IF(N93="zákl. přenesená",J93,0)</f>
        <v>0</v>
      </c>
      <c r="BH93" s="219">
        <f>IF(N93="sníž. přenesená",J93,0)</f>
        <v>0</v>
      </c>
      <c r="BI93" s="219">
        <f>IF(N93="nulová",J93,0)</f>
        <v>0</v>
      </c>
      <c r="BJ93" s="19" t="s">
        <v>80</v>
      </c>
      <c r="BK93" s="219">
        <f>ROUND(I93*H93,2)</f>
        <v>0</v>
      </c>
      <c r="BL93" s="19" t="s">
        <v>127</v>
      </c>
      <c r="BM93" s="218" t="s">
        <v>746</v>
      </c>
    </row>
    <row r="94" s="2" customFormat="1">
      <c r="A94" s="40"/>
      <c r="B94" s="41"/>
      <c r="C94" s="42"/>
      <c r="D94" s="220" t="s">
        <v>134</v>
      </c>
      <c r="E94" s="42"/>
      <c r="F94" s="221" t="s">
        <v>740</v>
      </c>
      <c r="G94" s="42"/>
      <c r="H94" s="42"/>
      <c r="I94" s="222"/>
      <c r="J94" s="42"/>
      <c r="K94" s="42"/>
      <c r="L94" s="46"/>
      <c r="M94" s="223"/>
      <c r="N94" s="224"/>
      <c r="O94" s="86"/>
      <c r="P94" s="86"/>
      <c r="Q94" s="86"/>
      <c r="R94" s="86"/>
      <c r="S94" s="86"/>
      <c r="T94" s="87"/>
      <c r="U94" s="40"/>
      <c r="V94" s="40"/>
      <c r="W94" s="40"/>
      <c r="X94" s="40"/>
      <c r="Y94" s="40"/>
      <c r="Z94" s="40"/>
      <c r="AA94" s="40"/>
      <c r="AB94" s="40"/>
      <c r="AC94" s="40"/>
      <c r="AD94" s="40"/>
      <c r="AE94" s="40"/>
      <c r="AT94" s="19" t="s">
        <v>134</v>
      </c>
      <c r="AU94" s="19" t="s">
        <v>80</v>
      </c>
    </row>
    <row r="95" s="2" customFormat="1" ht="16.5" customHeight="1">
      <c r="A95" s="40"/>
      <c r="B95" s="41"/>
      <c r="C95" s="207" t="s">
        <v>166</v>
      </c>
      <c r="D95" s="207" t="s">
        <v>128</v>
      </c>
      <c r="E95" s="208" t="s">
        <v>747</v>
      </c>
      <c r="F95" s="209" t="s">
        <v>748</v>
      </c>
      <c r="G95" s="210" t="s">
        <v>732</v>
      </c>
      <c r="H95" s="295"/>
      <c r="I95" s="212"/>
      <c r="J95" s="213">
        <f>ROUND(I95*H95,2)</f>
        <v>0</v>
      </c>
      <c r="K95" s="209" t="s">
        <v>132</v>
      </c>
      <c r="L95" s="46"/>
      <c r="M95" s="214" t="s">
        <v>19</v>
      </c>
      <c r="N95" s="215" t="s">
        <v>45</v>
      </c>
      <c r="O95" s="86"/>
      <c r="P95" s="216">
        <f>O95*H95</f>
        <v>0</v>
      </c>
      <c r="Q95" s="216">
        <v>0</v>
      </c>
      <c r="R95" s="216">
        <f>Q95*H95</f>
        <v>0</v>
      </c>
      <c r="S95" s="216">
        <v>0</v>
      </c>
      <c r="T95" s="217">
        <f>S95*H95</f>
        <v>0</v>
      </c>
      <c r="U95" s="40"/>
      <c r="V95" s="40"/>
      <c r="W95" s="40"/>
      <c r="X95" s="40"/>
      <c r="Y95" s="40"/>
      <c r="Z95" s="40"/>
      <c r="AA95" s="40"/>
      <c r="AB95" s="40"/>
      <c r="AC95" s="40"/>
      <c r="AD95" s="40"/>
      <c r="AE95" s="40"/>
      <c r="AR95" s="218" t="s">
        <v>127</v>
      </c>
      <c r="AT95" s="218" t="s">
        <v>128</v>
      </c>
      <c r="AU95" s="218" t="s">
        <v>80</v>
      </c>
      <c r="AY95" s="19" t="s">
        <v>124</v>
      </c>
      <c r="BE95" s="219">
        <f>IF(N95="základní",J95,0)</f>
        <v>0</v>
      </c>
      <c r="BF95" s="219">
        <f>IF(N95="snížená",J95,0)</f>
        <v>0</v>
      </c>
      <c r="BG95" s="219">
        <f>IF(N95="zákl. přenesená",J95,0)</f>
        <v>0</v>
      </c>
      <c r="BH95" s="219">
        <f>IF(N95="sníž. přenesená",J95,0)</f>
        <v>0</v>
      </c>
      <c r="BI95" s="219">
        <f>IF(N95="nulová",J95,0)</f>
        <v>0</v>
      </c>
      <c r="BJ95" s="19" t="s">
        <v>80</v>
      </c>
      <c r="BK95" s="219">
        <f>ROUND(I95*H95,2)</f>
        <v>0</v>
      </c>
      <c r="BL95" s="19" t="s">
        <v>127</v>
      </c>
      <c r="BM95" s="218" t="s">
        <v>749</v>
      </c>
    </row>
    <row r="96" s="2" customFormat="1" ht="37.8" customHeight="1">
      <c r="A96" s="40"/>
      <c r="B96" s="41"/>
      <c r="C96" s="207" t="s">
        <v>172</v>
      </c>
      <c r="D96" s="207" t="s">
        <v>128</v>
      </c>
      <c r="E96" s="208" t="s">
        <v>750</v>
      </c>
      <c r="F96" s="209" t="s">
        <v>751</v>
      </c>
      <c r="G96" s="210" t="s">
        <v>732</v>
      </c>
      <c r="H96" s="295"/>
      <c r="I96" s="212"/>
      <c r="J96" s="213">
        <f>ROUND(I96*H96,2)</f>
        <v>0</v>
      </c>
      <c r="K96" s="209" t="s">
        <v>132</v>
      </c>
      <c r="L96" s="46"/>
      <c r="M96" s="214" t="s">
        <v>19</v>
      </c>
      <c r="N96" s="215" t="s">
        <v>45</v>
      </c>
      <c r="O96" s="86"/>
      <c r="P96" s="216">
        <f>O96*H96</f>
        <v>0</v>
      </c>
      <c r="Q96" s="216">
        <v>0</v>
      </c>
      <c r="R96" s="216">
        <f>Q96*H96</f>
        <v>0</v>
      </c>
      <c r="S96" s="216">
        <v>0</v>
      </c>
      <c r="T96" s="217">
        <f>S96*H96</f>
        <v>0</v>
      </c>
      <c r="U96" s="40"/>
      <c r="V96" s="40"/>
      <c r="W96" s="40"/>
      <c r="X96" s="40"/>
      <c r="Y96" s="40"/>
      <c r="Z96" s="40"/>
      <c r="AA96" s="40"/>
      <c r="AB96" s="40"/>
      <c r="AC96" s="40"/>
      <c r="AD96" s="40"/>
      <c r="AE96" s="40"/>
      <c r="AR96" s="218" t="s">
        <v>127</v>
      </c>
      <c r="AT96" s="218" t="s">
        <v>128</v>
      </c>
      <c r="AU96" s="218" t="s">
        <v>80</v>
      </c>
      <c r="AY96" s="19" t="s">
        <v>124</v>
      </c>
      <c r="BE96" s="219">
        <f>IF(N96="základní",J96,0)</f>
        <v>0</v>
      </c>
      <c r="BF96" s="219">
        <f>IF(N96="snížená",J96,0)</f>
        <v>0</v>
      </c>
      <c r="BG96" s="219">
        <f>IF(N96="zákl. přenesená",J96,0)</f>
        <v>0</v>
      </c>
      <c r="BH96" s="219">
        <f>IF(N96="sníž. přenesená",J96,0)</f>
        <v>0</v>
      </c>
      <c r="BI96" s="219">
        <f>IF(N96="nulová",J96,0)</f>
        <v>0</v>
      </c>
      <c r="BJ96" s="19" t="s">
        <v>80</v>
      </c>
      <c r="BK96" s="219">
        <f>ROUND(I96*H96,2)</f>
        <v>0</v>
      </c>
      <c r="BL96" s="19" t="s">
        <v>127</v>
      </c>
      <c r="BM96" s="218" t="s">
        <v>752</v>
      </c>
    </row>
    <row r="97" s="2" customFormat="1" ht="16.5" customHeight="1">
      <c r="A97" s="40"/>
      <c r="B97" s="41"/>
      <c r="C97" s="207" t="s">
        <v>178</v>
      </c>
      <c r="D97" s="207" t="s">
        <v>128</v>
      </c>
      <c r="E97" s="208" t="s">
        <v>753</v>
      </c>
      <c r="F97" s="209" t="s">
        <v>754</v>
      </c>
      <c r="G97" s="210" t="s">
        <v>732</v>
      </c>
      <c r="H97" s="295"/>
      <c r="I97" s="212"/>
      <c r="J97" s="213">
        <f>ROUND(I97*H97,2)</f>
        <v>0</v>
      </c>
      <c r="K97" s="209" t="s">
        <v>132</v>
      </c>
      <c r="L97" s="46"/>
      <c r="M97" s="214" t="s">
        <v>19</v>
      </c>
      <c r="N97" s="215" t="s">
        <v>45</v>
      </c>
      <c r="O97" s="86"/>
      <c r="P97" s="216">
        <f>O97*H97</f>
        <v>0</v>
      </c>
      <c r="Q97" s="216">
        <v>0</v>
      </c>
      <c r="R97" s="216">
        <f>Q97*H97</f>
        <v>0</v>
      </c>
      <c r="S97" s="216">
        <v>0</v>
      </c>
      <c r="T97" s="217">
        <f>S97*H97</f>
        <v>0</v>
      </c>
      <c r="U97" s="40"/>
      <c r="V97" s="40"/>
      <c r="W97" s="40"/>
      <c r="X97" s="40"/>
      <c r="Y97" s="40"/>
      <c r="Z97" s="40"/>
      <c r="AA97" s="40"/>
      <c r="AB97" s="40"/>
      <c r="AC97" s="40"/>
      <c r="AD97" s="40"/>
      <c r="AE97" s="40"/>
      <c r="AR97" s="218" t="s">
        <v>127</v>
      </c>
      <c r="AT97" s="218" t="s">
        <v>128</v>
      </c>
      <c r="AU97" s="218" t="s">
        <v>80</v>
      </c>
      <c r="AY97" s="19" t="s">
        <v>124</v>
      </c>
      <c r="BE97" s="219">
        <f>IF(N97="základní",J97,0)</f>
        <v>0</v>
      </c>
      <c r="BF97" s="219">
        <f>IF(N97="snížená",J97,0)</f>
        <v>0</v>
      </c>
      <c r="BG97" s="219">
        <f>IF(N97="zákl. přenesená",J97,0)</f>
        <v>0</v>
      </c>
      <c r="BH97" s="219">
        <f>IF(N97="sníž. přenesená",J97,0)</f>
        <v>0</v>
      </c>
      <c r="BI97" s="219">
        <f>IF(N97="nulová",J97,0)</f>
        <v>0</v>
      </c>
      <c r="BJ97" s="19" t="s">
        <v>80</v>
      </c>
      <c r="BK97" s="219">
        <f>ROUND(I97*H97,2)</f>
        <v>0</v>
      </c>
      <c r="BL97" s="19" t="s">
        <v>127</v>
      </c>
      <c r="BM97" s="218" t="s">
        <v>755</v>
      </c>
    </row>
    <row r="98" s="2" customFormat="1" ht="24.15" customHeight="1">
      <c r="A98" s="40"/>
      <c r="B98" s="41"/>
      <c r="C98" s="207" t="s">
        <v>183</v>
      </c>
      <c r="D98" s="207" t="s">
        <v>128</v>
      </c>
      <c r="E98" s="208" t="s">
        <v>756</v>
      </c>
      <c r="F98" s="209" t="s">
        <v>757</v>
      </c>
      <c r="G98" s="210" t="s">
        <v>732</v>
      </c>
      <c r="H98" s="295"/>
      <c r="I98" s="212"/>
      <c r="J98" s="213">
        <f>ROUND(I98*H98,2)</f>
        <v>0</v>
      </c>
      <c r="K98" s="209" t="s">
        <v>132</v>
      </c>
      <c r="L98" s="46"/>
      <c r="M98" s="278" t="s">
        <v>19</v>
      </c>
      <c r="N98" s="279" t="s">
        <v>45</v>
      </c>
      <c r="O98" s="280"/>
      <c r="P98" s="281">
        <f>O98*H98</f>
        <v>0</v>
      </c>
      <c r="Q98" s="281">
        <v>0</v>
      </c>
      <c r="R98" s="281">
        <f>Q98*H98</f>
        <v>0</v>
      </c>
      <c r="S98" s="281">
        <v>0</v>
      </c>
      <c r="T98" s="282">
        <f>S98*H98</f>
        <v>0</v>
      </c>
      <c r="U98" s="40"/>
      <c r="V98" s="40"/>
      <c r="W98" s="40"/>
      <c r="X98" s="40"/>
      <c r="Y98" s="40"/>
      <c r="Z98" s="40"/>
      <c r="AA98" s="40"/>
      <c r="AB98" s="40"/>
      <c r="AC98" s="40"/>
      <c r="AD98" s="40"/>
      <c r="AE98" s="40"/>
      <c r="AR98" s="218" t="s">
        <v>127</v>
      </c>
      <c r="AT98" s="218" t="s">
        <v>128</v>
      </c>
      <c r="AU98" s="218" t="s">
        <v>80</v>
      </c>
      <c r="AY98" s="19" t="s">
        <v>124</v>
      </c>
      <c r="BE98" s="219">
        <f>IF(N98="základní",J98,0)</f>
        <v>0</v>
      </c>
      <c r="BF98" s="219">
        <f>IF(N98="snížená",J98,0)</f>
        <v>0</v>
      </c>
      <c r="BG98" s="219">
        <f>IF(N98="zákl. přenesená",J98,0)</f>
        <v>0</v>
      </c>
      <c r="BH98" s="219">
        <f>IF(N98="sníž. přenesená",J98,0)</f>
        <v>0</v>
      </c>
      <c r="BI98" s="219">
        <f>IF(N98="nulová",J98,0)</f>
        <v>0</v>
      </c>
      <c r="BJ98" s="19" t="s">
        <v>80</v>
      </c>
      <c r="BK98" s="219">
        <f>ROUND(I98*H98,2)</f>
        <v>0</v>
      </c>
      <c r="BL98" s="19" t="s">
        <v>127</v>
      </c>
      <c r="BM98" s="218" t="s">
        <v>758</v>
      </c>
    </row>
    <row r="99" s="2" customFormat="1" ht="6.96" customHeight="1">
      <c r="A99" s="40"/>
      <c r="B99" s="61"/>
      <c r="C99" s="62"/>
      <c r="D99" s="62"/>
      <c r="E99" s="62"/>
      <c r="F99" s="62"/>
      <c r="G99" s="62"/>
      <c r="H99" s="62"/>
      <c r="I99" s="62"/>
      <c r="J99" s="62"/>
      <c r="K99" s="62"/>
      <c r="L99" s="46"/>
      <c r="M99" s="40"/>
      <c r="O99" s="40"/>
      <c r="P99" s="40"/>
      <c r="Q99" s="40"/>
      <c r="R99" s="40"/>
      <c r="S99" s="40"/>
      <c r="T99" s="40"/>
      <c r="U99" s="40"/>
      <c r="V99" s="40"/>
      <c r="W99" s="40"/>
      <c r="X99" s="40"/>
      <c r="Y99" s="40"/>
      <c r="Z99" s="40"/>
      <c r="AA99" s="40"/>
      <c r="AB99" s="40"/>
      <c r="AC99" s="40"/>
      <c r="AD99" s="40"/>
      <c r="AE99" s="40"/>
    </row>
  </sheetData>
  <sheetProtection sheet="1" autoFilter="0" formatColumns="0" formatRows="0" objects="1" scenarios="1" spinCount="100000" saltValue="wWdcQNUBjq3c2rmxiQxsNL5kNQSfUursJTJbhffJ0Y6e0uMrr2cgEnLuFx0na9E1HEXY/zgtJ1z8K8Mu+jThvg==" hashValue="TT31G/Ur5B5TCB6LVJ4wN04WIvQp2KV8krkg8v4xt85H99w6bJKG+Z5XJPhc+eZmOI/nrbba3ihobA+4X6ECEw==" algorithmName="SHA-512" password="CC35"/>
  <autoFilter ref="C85:K98"/>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96</v>
      </c>
    </row>
    <row r="3" s="1" customFormat="1" ht="6.96" customHeight="1">
      <c r="B3" s="140"/>
      <c r="C3" s="141"/>
      <c r="D3" s="141"/>
      <c r="E3" s="141"/>
      <c r="F3" s="141"/>
      <c r="G3" s="141"/>
      <c r="H3" s="141"/>
      <c r="I3" s="141"/>
      <c r="J3" s="141"/>
      <c r="K3" s="141"/>
      <c r="L3" s="22"/>
      <c r="AT3" s="19" t="s">
        <v>82</v>
      </c>
    </row>
    <row r="4" s="1" customFormat="1" ht="24.96" customHeight="1">
      <c r="B4" s="22"/>
      <c r="D4" s="142" t="s">
        <v>97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zakázky'!K6</f>
        <v>Oprava osvětlení v žst. Trutnov - střed</v>
      </c>
      <c r="F7" s="144"/>
      <c r="G7" s="144"/>
      <c r="H7" s="144"/>
      <c r="L7" s="22"/>
    </row>
    <row r="8" s="1" customFormat="1" ht="12" customHeight="1">
      <c r="B8" s="22"/>
      <c r="D8" s="144" t="s">
        <v>98</v>
      </c>
      <c r="L8" s="22"/>
    </row>
    <row r="9" s="2" customFormat="1" ht="16.5" customHeight="1">
      <c r="A9" s="40"/>
      <c r="B9" s="46"/>
      <c r="C9" s="40"/>
      <c r="D9" s="40"/>
      <c r="E9" s="145" t="s">
        <v>99</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100</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759</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zakázky'!AN8</f>
        <v>29. 11. 2022</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
        <v>27</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30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31</v>
      </c>
      <c r="E19" s="40"/>
      <c r="F19" s="40"/>
      <c r="G19" s="40"/>
      <c r="H19" s="40"/>
      <c r="I19" s="144" t="s">
        <v>26</v>
      </c>
      <c r="J19" s="35" t="str">
        <f>'Rekapitulace zakázky'!AN13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zakázky'!E14</f>
        <v>Vyplň údaj</v>
      </c>
      <c r="F20" s="135"/>
      <c r="G20" s="135"/>
      <c r="H20" s="135"/>
      <c r="I20" s="144" t="s">
        <v>29</v>
      </c>
      <c r="J20" s="35" t="str">
        <f>'Rekapitulace zakázky'!AN14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33</v>
      </c>
      <c r="E22" s="40"/>
      <c r="F22" s="40"/>
      <c r="G22" s="40"/>
      <c r="H22" s="40"/>
      <c r="I22" s="144" t="s">
        <v>26</v>
      </c>
      <c r="J22" s="135" t="str">
        <f>IF('Rekapitulace zakázky'!AN16="","",'Rekapitulace zakázky'!AN16)</f>
        <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tr">
        <f>IF('Rekapitulace zakázky'!E17="","",'Rekapitulace zakázky'!E17)</f>
        <v xml:space="preserve"> </v>
      </c>
      <c r="F23" s="40"/>
      <c r="G23" s="40"/>
      <c r="H23" s="40"/>
      <c r="I23" s="144" t="s">
        <v>29</v>
      </c>
      <c r="J23" s="135" t="str">
        <f>IF('Rekapitulace zakázky'!AN17="","",'Rekapitulace zakázky'!AN17)</f>
        <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26</v>
      </c>
      <c r="J25" s="135" t="s">
        <v>19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37</v>
      </c>
      <c r="F26" s="40"/>
      <c r="G26" s="40"/>
      <c r="H26" s="40"/>
      <c r="I26" s="144" t="s">
        <v>29</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38</v>
      </c>
      <c r="E28" s="40"/>
      <c r="F28" s="40"/>
      <c r="G28" s="40"/>
      <c r="H28" s="40"/>
      <c r="I28" s="40"/>
      <c r="J28" s="40"/>
      <c r="K28" s="40"/>
      <c r="L28" s="146"/>
      <c r="S28" s="40"/>
      <c r="T28" s="40"/>
      <c r="U28" s="40"/>
      <c r="V28" s="40"/>
      <c r="W28" s="40"/>
      <c r="X28" s="40"/>
      <c r="Y28" s="40"/>
      <c r="Z28" s="40"/>
      <c r="AA28" s="40"/>
      <c r="AB28" s="40"/>
      <c r="AC28" s="40"/>
      <c r="AD28" s="40"/>
      <c r="AE28" s="40"/>
    </row>
    <row r="29" s="8" customFormat="1" ht="47.25" customHeight="1">
      <c r="A29" s="149"/>
      <c r="B29" s="150"/>
      <c r="C29" s="149"/>
      <c r="D29" s="149"/>
      <c r="E29" s="151" t="s">
        <v>39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40</v>
      </c>
      <c r="E32" s="40"/>
      <c r="F32" s="40"/>
      <c r="G32" s="40"/>
      <c r="H32" s="40"/>
      <c r="I32" s="40"/>
      <c r="J32" s="155">
        <f>ROUND(J86,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42</v>
      </c>
      <c r="G34" s="40"/>
      <c r="H34" s="40"/>
      <c r="I34" s="156" t="s">
        <v>41</v>
      </c>
      <c r="J34" s="156" t="s">
        <v>43</v>
      </c>
      <c r="K34" s="40"/>
      <c r="L34" s="146"/>
      <c r="S34" s="40"/>
      <c r="T34" s="40"/>
      <c r="U34" s="40"/>
      <c r="V34" s="40"/>
      <c r="W34" s="40"/>
      <c r="X34" s="40"/>
      <c r="Y34" s="40"/>
      <c r="Z34" s="40"/>
      <c r="AA34" s="40"/>
      <c r="AB34" s="40"/>
      <c r="AC34" s="40"/>
      <c r="AD34" s="40"/>
      <c r="AE34" s="40"/>
    </row>
    <row r="35" s="2" customFormat="1" ht="14.4" customHeight="1">
      <c r="A35" s="40"/>
      <c r="B35" s="46"/>
      <c r="C35" s="40"/>
      <c r="D35" s="157" t="s">
        <v>44</v>
      </c>
      <c r="E35" s="144" t="s">
        <v>45</v>
      </c>
      <c r="F35" s="158">
        <f>ROUND((SUM(BE86:BE138)),  2)</f>
        <v>0</v>
      </c>
      <c r="G35" s="40"/>
      <c r="H35" s="40"/>
      <c r="I35" s="159">
        <v>0.20999999999999999</v>
      </c>
      <c r="J35" s="158">
        <f>ROUND(((SUM(BE86:BE138))*I35),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46</v>
      </c>
      <c r="F36" s="158">
        <f>ROUND((SUM(BF86:BF138)),  2)</f>
        <v>0</v>
      </c>
      <c r="G36" s="40"/>
      <c r="H36" s="40"/>
      <c r="I36" s="159">
        <v>0.14999999999999999</v>
      </c>
      <c r="J36" s="158">
        <f>ROUND(((SUM(BF86:BF138))*I36),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47</v>
      </c>
      <c r="F37" s="158">
        <f>ROUND((SUM(BG86:BG138)),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48</v>
      </c>
      <c r="F38" s="158">
        <f>ROUND((SUM(BH86:BH138)),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49</v>
      </c>
      <c r="F39" s="158">
        <f>ROUND((SUM(BI86:BI138)),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50</v>
      </c>
      <c r="E41" s="162"/>
      <c r="F41" s="162"/>
      <c r="G41" s="163" t="s">
        <v>51</v>
      </c>
      <c r="H41" s="164" t="s">
        <v>52</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102</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Oprava osvětlení v žst. Trutnov - střed</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98</v>
      </c>
      <c r="D51" s="24"/>
      <c r="E51" s="24"/>
      <c r="F51" s="24"/>
      <c r="G51" s="24"/>
      <c r="H51" s="24"/>
      <c r="I51" s="24"/>
      <c r="J51" s="24"/>
      <c r="K51" s="24"/>
      <c r="L51" s="22"/>
    </row>
    <row r="52" s="2" customFormat="1" ht="16.5" customHeight="1">
      <c r="A52" s="40"/>
      <c r="B52" s="41"/>
      <c r="C52" s="42"/>
      <c r="D52" s="42"/>
      <c r="E52" s="171" t="s">
        <v>99</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100</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R04 - ON</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žst Trutnov-střed</v>
      </c>
      <c r="G56" s="42"/>
      <c r="H56" s="42"/>
      <c r="I56" s="34" t="s">
        <v>23</v>
      </c>
      <c r="J56" s="74" t="str">
        <f>IF(J14="","",J14)</f>
        <v>29. 11. 2022</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Správa železnic, státní organizace, OŘ HK</v>
      </c>
      <c r="G58" s="42"/>
      <c r="H58" s="42"/>
      <c r="I58" s="34" t="s">
        <v>33</v>
      </c>
      <c r="J58" s="38" t="str">
        <f>E23</f>
        <v xml:space="preserve"> </v>
      </c>
      <c r="K58" s="42"/>
      <c r="L58" s="146"/>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34" t="s">
        <v>36</v>
      </c>
      <c r="J59" s="38" t="str">
        <f>E26</f>
        <v>Petr Jakšík</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103</v>
      </c>
      <c r="D61" s="173"/>
      <c r="E61" s="173"/>
      <c r="F61" s="173"/>
      <c r="G61" s="173"/>
      <c r="H61" s="173"/>
      <c r="I61" s="173"/>
      <c r="J61" s="174" t="s">
        <v>104</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72</v>
      </c>
      <c r="D63" s="42"/>
      <c r="E63" s="42"/>
      <c r="F63" s="42"/>
      <c r="G63" s="42"/>
      <c r="H63" s="42"/>
      <c r="I63" s="42"/>
      <c r="J63" s="104">
        <f>J86</f>
        <v>0</v>
      </c>
      <c r="K63" s="42"/>
      <c r="L63" s="146"/>
      <c r="S63" s="40"/>
      <c r="T63" s="40"/>
      <c r="U63" s="40"/>
      <c r="V63" s="40"/>
      <c r="W63" s="40"/>
      <c r="X63" s="40"/>
      <c r="Y63" s="40"/>
      <c r="Z63" s="40"/>
      <c r="AA63" s="40"/>
      <c r="AB63" s="40"/>
      <c r="AC63" s="40"/>
      <c r="AD63" s="40"/>
      <c r="AE63" s="40"/>
      <c r="AU63" s="19" t="s">
        <v>105</v>
      </c>
    </row>
    <row r="64" s="9" customFormat="1" ht="24.96" customHeight="1">
      <c r="A64" s="9"/>
      <c r="B64" s="176"/>
      <c r="C64" s="177"/>
      <c r="D64" s="178" t="s">
        <v>107</v>
      </c>
      <c r="E64" s="179"/>
      <c r="F64" s="179"/>
      <c r="G64" s="179"/>
      <c r="H64" s="179"/>
      <c r="I64" s="179"/>
      <c r="J64" s="180">
        <f>J87</f>
        <v>0</v>
      </c>
      <c r="K64" s="177"/>
      <c r="L64" s="181"/>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4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4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46"/>
      <c r="S70" s="40"/>
      <c r="T70" s="40"/>
      <c r="U70" s="40"/>
      <c r="V70" s="40"/>
      <c r="W70" s="40"/>
      <c r="X70" s="40"/>
      <c r="Y70" s="40"/>
      <c r="Z70" s="40"/>
      <c r="AA70" s="40"/>
      <c r="AB70" s="40"/>
      <c r="AC70" s="40"/>
      <c r="AD70" s="40"/>
      <c r="AE70" s="40"/>
    </row>
    <row r="71" s="2" customFormat="1" ht="24.96" customHeight="1">
      <c r="A71" s="40"/>
      <c r="B71" s="41"/>
      <c r="C71" s="25" t="s">
        <v>108</v>
      </c>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6.5" customHeight="1">
      <c r="A74" s="40"/>
      <c r="B74" s="41"/>
      <c r="C74" s="42"/>
      <c r="D74" s="42"/>
      <c r="E74" s="171" t="str">
        <f>E7</f>
        <v>Oprava osvětlení v žst. Trutnov - střed</v>
      </c>
      <c r="F74" s="34"/>
      <c r="G74" s="34"/>
      <c r="H74" s="34"/>
      <c r="I74" s="42"/>
      <c r="J74" s="42"/>
      <c r="K74" s="42"/>
      <c r="L74" s="146"/>
      <c r="S74" s="40"/>
      <c r="T74" s="40"/>
      <c r="U74" s="40"/>
      <c r="V74" s="40"/>
      <c r="W74" s="40"/>
      <c r="X74" s="40"/>
      <c r="Y74" s="40"/>
      <c r="Z74" s="40"/>
      <c r="AA74" s="40"/>
      <c r="AB74" s="40"/>
      <c r="AC74" s="40"/>
      <c r="AD74" s="40"/>
      <c r="AE74" s="40"/>
    </row>
    <row r="75" s="1" customFormat="1" ht="12" customHeight="1">
      <c r="B75" s="23"/>
      <c r="C75" s="34" t="s">
        <v>98</v>
      </c>
      <c r="D75" s="24"/>
      <c r="E75" s="24"/>
      <c r="F75" s="24"/>
      <c r="G75" s="24"/>
      <c r="H75" s="24"/>
      <c r="I75" s="24"/>
      <c r="J75" s="24"/>
      <c r="K75" s="24"/>
      <c r="L75" s="22"/>
    </row>
    <row r="76" s="2" customFormat="1" ht="16.5" customHeight="1">
      <c r="A76" s="40"/>
      <c r="B76" s="41"/>
      <c r="C76" s="42"/>
      <c r="D76" s="42"/>
      <c r="E76" s="171" t="s">
        <v>99</v>
      </c>
      <c r="F76" s="42"/>
      <c r="G76" s="42"/>
      <c r="H76" s="42"/>
      <c r="I76" s="42"/>
      <c r="J76" s="42"/>
      <c r="K76" s="42"/>
      <c r="L76" s="146"/>
      <c r="S76" s="40"/>
      <c r="T76" s="40"/>
      <c r="U76" s="40"/>
      <c r="V76" s="40"/>
      <c r="W76" s="40"/>
      <c r="X76" s="40"/>
      <c r="Y76" s="40"/>
      <c r="Z76" s="40"/>
      <c r="AA76" s="40"/>
      <c r="AB76" s="40"/>
      <c r="AC76" s="40"/>
      <c r="AD76" s="40"/>
      <c r="AE76" s="40"/>
    </row>
    <row r="77" s="2" customFormat="1" ht="12" customHeight="1">
      <c r="A77" s="40"/>
      <c r="B77" s="41"/>
      <c r="C77" s="34" t="s">
        <v>100</v>
      </c>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6.5" customHeight="1">
      <c r="A78" s="40"/>
      <c r="B78" s="41"/>
      <c r="C78" s="42"/>
      <c r="D78" s="42"/>
      <c r="E78" s="71" t="str">
        <f>E11</f>
        <v>R04 - ON</v>
      </c>
      <c r="F78" s="42"/>
      <c r="G78" s="42"/>
      <c r="H78" s="42"/>
      <c r="I78" s="42"/>
      <c r="J78" s="42"/>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F14</f>
        <v>žst Trutnov-střed</v>
      </c>
      <c r="G80" s="42"/>
      <c r="H80" s="42"/>
      <c r="I80" s="34" t="s">
        <v>23</v>
      </c>
      <c r="J80" s="74" t="str">
        <f>IF(J14="","",J14)</f>
        <v>29. 11. 2022</v>
      </c>
      <c r="K80" s="42"/>
      <c r="L80" s="14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5.15" customHeight="1">
      <c r="A82" s="40"/>
      <c r="B82" s="41"/>
      <c r="C82" s="34" t="s">
        <v>25</v>
      </c>
      <c r="D82" s="42"/>
      <c r="E82" s="42"/>
      <c r="F82" s="29" t="str">
        <f>E17</f>
        <v>Správa železnic, státní organizace, OŘ HK</v>
      </c>
      <c r="G82" s="42"/>
      <c r="H82" s="42"/>
      <c r="I82" s="34" t="s">
        <v>33</v>
      </c>
      <c r="J82" s="38" t="str">
        <f>E23</f>
        <v xml:space="preserve"> </v>
      </c>
      <c r="K82" s="42"/>
      <c r="L82" s="146"/>
      <c r="S82" s="40"/>
      <c r="T82" s="40"/>
      <c r="U82" s="40"/>
      <c r="V82" s="40"/>
      <c r="W82" s="40"/>
      <c r="X82" s="40"/>
      <c r="Y82" s="40"/>
      <c r="Z82" s="40"/>
      <c r="AA82" s="40"/>
      <c r="AB82" s="40"/>
      <c r="AC82" s="40"/>
      <c r="AD82" s="40"/>
      <c r="AE82" s="40"/>
    </row>
    <row r="83" s="2" customFormat="1" ht="15.15" customHeight="1">
      <c r="A83" s="40"/>
      <c r="B83" s="41"/>
      <c r="C83" s="34" t="s">
        <v>31</v>
      </c>
      <c r="D83" s="42"/>
      <c r="E83" s="42"/>
      <c r="F83" s="29" t="str">
        <f>IF(E20="","",E20)</f>
        <v>Vyplň údaj</v>
      </c>
      <c r="G83" s="42"/>
      <c r="H83" s="42"/>
      <c r="I83" s="34" t="s">
        <v>36</v>
      </c>
      <c r="J83" s="38" t="str">
        <f>E26</f>
        <v>Petr Jakšík</v>
      </c>
      <c r="K83" s="42"/>
      <c r="L83" s="14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10" customFormat="1" ht="29.28" customHeight="1">
      <c r="A85" s="182"/>
      <c r="B85" s="183"/>
      <c r="C85" s="184" t="s">
        <v>109</v>
      </c>
      <c r="D85" s="185" t="s">
        <v>59</v>
      </c>
      <c r="E85" s="185" t="s">
        <v>55</v>
      </c>
      <c r="F85" s="185" t="s">
        <v>56</v>
      </c>
      <c r="G85" s="185" t="s">
        <v>110</v>
      </c>
      <c r="H85" s="185" t="s">
        <v>111</v>
      </c>
      <c r="I85" s="185" t="s">
        <v>112</v>
      </c>
      <c r="J85" s="185" t="s">
        <v>104</v>
      </c>
      <c r="K85" s="186" t="s">
        <v>113</v>
      </c>
      <c r="L85" s="187"/>
      <c r="M85" s="94" t="s">
        <v>19</v>
      </c>
      <c r="N85" s="95" t="s">
        <v>44</v>
      </c>
      <c r="O85" s="95" t="s">
        <v>114</v>
      </c>
      <c r="P85" s="95" t="s">
        <v>115</v>
      </c>
      <c r="Q85" s="95" t="s">
        <v>116</v>
      </c>
      <c r="R85" s="95" t="s">
        <v>117</v>
      </c>
      <c r="S85" s="95" t="s">
        <v>118</v>
      </c>
      <c r="T85" s="96" t="s">
        <v>119</v>
      </c>
      <c r="U85" s="182"/>
      <c r="V85" s="182"/>
      <c r="W85" s="182"/>
      <c r="X85" s="182"/>
      <c r="Y85" s="182"/>
      <c r="Z85" s="182"/>
      <c r="AA85" s="182"/>
      <c r="AB85" s="182"/>
      <c r="AC85" s="182"/>
      <c r="AD85" s="182"/>
      <c r="AE85" s="182"/>
    </row>
    <row r="86" s="2" customFormat="1" ht="22.8" customHeight="1">
      <c r="A86" s="40"/>
      <c r="B86" s="41"/>
      <c r="C86" s="101" t="s">
        <v>120</v>
      </c>
      <c r="D86" s="42"/>
      <c r="E86" s="42"/>
      <c r="F86" s="42"/>
      <c r="G86" s="42"/>
      <c r="H86" s="42"/>
      <c r="I86" s="42"/>
      <c r="J86" s="188">
        <f>BK86</f>
        <v>0</v>
      </c>
      <c r="K86" s="42"/>
      <c r="L86" s="46"/>
      <c r="M86" s="97"/>
      <c r="N86" s="189"/>
      <c r="O86" s="98"/>
      <c r="P86" s="190">
        <f>P87</f>
        <v>0</v>
      </c>
      <c r="Q86" s="98"/>
      <c r="R86" s="190">
        <f>R87</f>
        <v>0</v>
      </c>
      <c r="S86" s="98"/>
      <c r="T86" s="191">
        <f>T87</f>
        <v>0</v>
      </c>
      <c r="U86" s="40"/>
      <c r="V86" s="40"/>
      <c r="W86" s="40"/>
      <c r="X86" s="40"/>
      <c r="Y86" s="40"/>
      <c r="Z86" s="40"/>
      <c r="AA86" s="40"/>
      <c r="AB86" s="40"/>
      <c r="AC86" s="40"/>
      <c r="AD86" s="40"/>
      <c r="AE86" s="40"/>
      <c r="AT86" s="19" t="s">
        <v>73</v>
      </c>
      <c r="AU86" s="19" t="s">
        <v>105</v>
      </c>
      <c r="BK86" s="192">
        <f>BK87</f>
        <v>0</v>
      </c>
    </row>
    <row r="87" s="11" customFormat="1" ht="25.92" customHeight="1">
      <c r="A87" s="11"/>
      <c r="B87" s="193"/>
      <c r="C87" s="194"/>
      <c r="D87" s="195" t="s">
        <v>73</v>
      </c>
      <c r="E87" s="196" t="s">
        <v>125</v>
      </c>
      <c r="F87" s="196" t="s">
        <v>126</v>
      </c>
      <c r="G87" s="194"/>
      <c r="H87" s="194"/>
      <c r="I87" s="197"/>
      <c r="J87" s="198">
        <f>BK87</f>
        <v>0</v>
      </c>
      <c r="K87" s="194"/>
      <c r="L87" s="199"/>
      <c r="M87" s="200"/>
      <c r="N87" s="201"/>
      <c r="O87" s="201"/>
      <c r="P87" s="202">
        <f>SUM(P88:P138)</f>
        <v>0</v>
      </c>
      <c r="Q87" s="201"/>
      <c r="R87" s="202">
        <f>SUM(R88:R138)</f>
        <v>0</v>
      </c>
      <c r="S87" s="201"/>
      <c r="T87" s="203">
        <f>SUM(T88:T138)</f>
        <v>0</v>
      </c>
      <c r="U87" s="11"/>
      <c r="V87" s="11"/>
      <c r="W87" s="11"/>
      <c r="X87" s="11"/>
      <c r="Y87" s="11"/>
      <c r="Z87" s="11"/>
      <c r="AA87" s="11"/>
      <c r="AB87" s="11"/>
      <c r="AC87" s="11"/>
      <c r="AD87" s="11"/>
      <c r="AE87" s="11"/>
      <c r="AR87" s="204" t="s">
        <v>127</v>
      </c>
      <c r="AT87" s="205" t="s">
        <v>73</v>
      </c>
      <c r="AU87" s="205" t="s">
        <v>74</v>
      </c>
      <c r="AY87" s="204" t="s">
        <v>124</v>
      </c>
      <c r="BK87" s="206">
        <f>SUM(BK88:BK138)</f>
        <v>0</v>
      </c>
    </row>
    <row r="88" s="2" customFormat="1" ht="44.25" customHeight="1">
      <c r="A88" s="40"/>
      <c r="B88" s="41"/>
      <c r="C88" s="207" t="s">
        <v>80</v>
      </c>
      <c r="D88" s="207" t="s">
        <v>128</v>
      </c>
      <c r="E88" s="208" t="s">
        <v>760</v>
      </c>
      <c r="F88" s="209" t="s">
        <v>761</v>
      </c>
      <c r="G88" s="210" t="s">
        <v>131</v>
      </c>
      <c r="H88" s="211">
        <v>1</v>
      </c>
      <c r="I88" s="212"/>
      <c r="J88" s="213">
        <f>ROUND(I88*H88,2)</f>
        <v>0</v>
      </c>
      <c r="K88" s="209" t="s">
        <v>132</v>
      </c>
      <c r="L88" s="46"/>
      <c r="M88" s="214" t="s">
        <v>19</v>
      </c>
      <c r="N88" s="215" t="s">
        <v>45</v>
      </c>
      <c r="O88" s="86"/>
      <c r="P88" s="216">
        <f>O88*H88</f>
        <v>0</v>
      </c>
      <c r="Q88" s="216">
        <v>0</v>
      </c>
      <c r="R88" s="216">
        <f>Q88*H88</f>
        <v>0</v>
      </c>
      <c r="S88" s="216">
        <v>0</v>
      </c>
      <c r="T88" s="217">
        <f>S88*H88</f>
        <v>0</v>
      </c>
      <c r="U88" s="40"/>
      <c r="V88" s="40"/>
      <c r="W88" s="40"/>
      <c r="X88" s="40"/>
      <c r="Y88" s="40"/>
      <c r="Z88" s="40"/>
      <c r="AA88" s="40"/>
      <c r="AB88" s="40"/>
      <c r="AC88" s="40"/>
      <c r="AD88" s="40"/>
      <c r="AE88" s="40"/>
      <c r="AR88" s="218" t="s">
        <v>762</v>
      </c>
      <c r="AT88" s="218" t="s">
        <v>128</v>
      </c>
      <c r="AU88" s="218" t="s">
        <v>80</v>
      </c>
      <c r="AY88" s="19" t="s">
        <v>124</v>
      </c>
      <c r="BE88" s="219">
        <f>IF(N88="základní",J88,0)</f>
        <v>0</v>
      </c>
      <c r="BF88" s="219">
        <f>IF(N88="snížená",J88,0)</f>
        <v>0</v>
      </c>
      <c r="BG88" s="219">
        <f>IF(N88="zákl. přenesená",J88,0)</f>
        <v>0</v>
      </c>
      <c r="BH88" s="219">
        <f>IF(N88="sníž. přenesená",J88,0)</f>
        <v>0</v>
      </c>
      <c r="BI88" s="219">
        <f>IF(N88="nulová",J88,0)</f>
        <v>0</v>
      </c>
      <c r="BJ88" s="19" t="s">
        <v>80</v>
      </c>
      <c r="BK88" s="219">
        <f>ROUND(I88*H88,2)</f>
        <v>0</v>
      </c>
      <c r="BL88" s="19" t="s">
        <v>762</v>
      </c>
      <c r="BM88" s="218" t="s">
        <v>763</v>
      </c>
    </row>
    <row r="89" s="2" customFormat="1">
      <c r="A89" s="40"/>
      <c r="B89" s="41"/>
      <c r="C89" s="42"/>
      <c r="D89" s="220" t="s">
        <v>134</v>
      </c>
      <c r="E89" s="42"/>
      <c r="F89" s="221" t="s">
        <v>764</v>
      </c>
      <c r="G89" s="42"/>
      <c r="H89" s="42"/>
      <c r="I89" s="222"/>
      <c r="J89" s="42"/>
      <c r="K89" s="42"/>
      <c r="L89" s="46"/>
      <c r="M89" s="223"/>
      <c r="N89" s="224"/>
      <c r="O89" s="86"/>
      <c r="P89" s="86"/>
      <c r="Q89" s="86"/>
      <c r="R89" s="86"/>
      <c r="S89" s="86"/>
      <c r="T89" s="87"/>
      <c r="U89" s="40"/>
      <c r="V89" s="40"/>
      <c r="W89" s="40"/>
      <c r="X89" s="40"/>
      <c r="Y89" s="40"/>
      <c r="Z89" s="40"/>
      <c r="AA89" s="40"/>
      <c r="AB89" s="40"/>
      <c r="AC89" s="40"/>
      <c r="AD89" s="40"/>
      <c r="AE89" s="40"/>
      <c r="AT89" s="19" t="s">
        <v>134</v>
      </c>
      <c r="AU89" s="19" t="s">
        <v>80</v>
      </c>
    </row>
    <row r="90" s="2" customFormat="1" ht="24.15" customHeight="1">
      <c r="A90" s="40"/>
      <c r="B90" s="41"/>
      <c r="C90" s="207" t="s">
        <v>82</v>
      </c>
      <c r="D90" s="207" t="s">
        <v>128</v>
      </c>
      <c r="E90" s="208" t="s">
        <v>765</v>
      </c>
      <c r="F90" s="209" t="s">
        <v>766</v>
      </c>
      <c r="G90" s="210" t="s">
        <v>546</v>
      </c>
      <c r="H90" s="211">
        <v>25</v>
      </c>
      <c r="I90" s="212"/>
      <c r="J90" s="213">
        <f>ROUND(I90*H90,2)</f>
        <v>0</v>
      </c>
      <c r="K90" s="209" t="s">
        <v>132</v>
      </c>
      <c r="L90" s="46"/>
      <c r="M90" s="214" t="s">
        <v>19</v>
      </c>
      <c r="N90" s="215" t="s">
        <v>45</v>
      </c>
      <c r="O90" s="86"/>
      <c r="P90" s="216">
        <f>O90*H90</f>
        <v>0</v>
      </c>
      <c r="Q90" s="216">
        <v>0</v>
      </c>
      <c r="R90" s="216">
        <f>Q90*H90</f>
        <v>0</v>
      </c>
      <c r="S90" s="216">
        <v>0</v>
      </c>
      <c r="T90" s="217">
        <f>S90*H90</f>
        <v>0</v>
      </c>
      <c r="U90" s="40"/>
      <c r="V90" s="40"/>
      <c r="W90" s="40"/>
      <c r="X90" s="40"/>
      <c r="Y90" s="40"/>
      <c r="Z90" s="40"/>
      <c r="AA90" s="40"/>
      <c r="AB90" s="40"/>
      <c r="AC90" s="40"/>
      <c r="AD90" s="40"/>
      <c r="AE90" s="40"/>
      <c r="AR90" s="218" t="s">
        <v>762</v>
      </c>
      <c r="AT90" s="218" t="s">
        <v>128</v>
      </c>
      <c r="AU90" s="218" t="s">
        <v>80</v>
      </c>
      <c r="AY90" s="19" t="s">
        <v>124</v>
      </c>
      <c r="BE90" s="219">
        <f>IF(N90="základní",J90,0)</f>
        <v>0</v>
      </c>
      <c r="BF90" s="219">
        <f>IF(N90="snížená",J90,0)</f>
        <v>0</v>
      </c>
      <c r="BG90" s="219">
        <f>IF(N90="zákl. přenesená",J90,0)</f>
        <v>0</v>
      </c>
      <c r="BH90" s="219">
        <f>IF(N90="sníž. přenesená",J90,0)</f>
        <v>0</v>
      </c>
      <c r="BI90" s="219">
        <f>IF(N90="nulová",J90,0)</f>
        <v>0</v>
      </c>
      <c r="BJ90" s="19" t="s">
        <v>80</v>
      </c>
      <c r="BK90" s="219">
        <f>ROUND(I90*H90,2)</f>
        <v>0</v>
      </c>
      <c r="BL90" s="19" t="s">
        <v>762</v>
      </c>
      <c r="BM90" s="218" t="s">
        <v>767</v>
      </c>
    </row>
    <row r="91" s="2" customFormat="1">
      <c r="A91" s="40"/>
      <c r="B91" s="41"/>
      <c r="C91" s="42"/>
      <c r="D91" s="220" t="s">
        <v>134</v>
      </c>
      <c r="E91" s="42"/>
      <c r="F91" s="221" t="s">
        <v>768</v>
      </c>
      <c r="G91" s="42"/>
      <c r="H91" s="42"/>
      <c r="I91" s="222"/>
      <c r="J91" s="42"/>
      <c r="K91" s="42"/>
      <c r="L91" s="46"/>
      <c r="M91" s="223"/>
      <c r="N91" s="224"/>
      <c r="O91" s="86"/>
      <c r="P91" s="86"/>
      <c r="Q91" s="86"/>
      <c r="R91" s="86"/>
      <c r="S91" s="86"/>
      <c r="T91" s="87"/>
      <c r="U91" s="40"/>
      <c r="V91" s="40"/>
      <c r="W91" s="40"/>
      <c r="X91" s="40"/>
      <c r="Y91" s="40"/>
      <c r="Z91" s="40"/>
      <c r="AA91" s="40"/>
      <c r="AB91" s="40"/>
      <c r="AC91" s="40"/>
      <c r="AD91" s="40"/>
      <c r="AE91" s="40"/>
      <c r="AT91" s="19" t="s">
        <v>134</v>
      </c>
      <c r="AU91" s="19" t="s">
        <v>80</v>
      </c>
    </row>
    <row r="92" s="2" customFormat="1" ht="66.75" customHeight="1">
      <c r="A92" s="40"/>
      <c r="B92" s="41"/>
      <c r="C92" s="207" t="s">
        <v>123</v>
      </c>
      <c r="D92" s="207" t="s">
        <v>128</v>
      </c>
      <c r="E92" s="208" t="s">
        <v>769</v>
      </c>
      <c r="F92" s="209" t="s">
        <v>770</v>
      </c>
      <c r="G92" s="210" t="s">
        <v>131</v>
      </c>
      <c r="H92" s="211">
        <v>4</v>
      </c>
      <c r="I92" s="212"/>
      <c r="J92" s="213">
        <f>ROUND(I92*H92,2)</f>
        <v>0</v>
      </c>
      <c r="K92" s="209" t="s">
        <v>132</v>
      </c>
      <c r="L92" s="46"/>
      <c r="M92" s="214" t="s">
        <v>19</v>
      </c>
      <c r="N92" s="215" t="s">
        <v>45</v>
      </c>
      <c r="O92" s="86"/>
      <c r="P92" s="216">
        <f>O92*H92</f>
        <v>0</v>
      </c>
      <c r="Q92" s="216">
        <v>0</v>
      </c>
      <c r="R92" s="216">
        <f>Q92*H92</f>
        <v>0</v>
      </c>
      <c r="S92" s="216">
        <v>0</v>
      </c>
      <c r="T92" s="217">
        <f>S92*H92</f>
        <v>0</v>
      </c>
      <c r="U92" s="40"/>
      <c r="V92" s="40"/>
      <c r="W92" s="40"/>
      <c r="X92" s="40"/>
      <c r="Y92" s="40"/>
      <c r="Z92" s="40"/>
      <c r="AA92" s="40"/>
      <c r="AB92" s="40"/>
      <c r="AC92" s="40"/>
      <c r="AD92" s="40"/>
      <c r="AE92" s="40"/>
      <c r="AR92" s="218" t="s">
        <v>762</v>
      </c>
      <c r="AT92" s="218" t="s">
        <v>128</v>
      </c>
      <c r="AU92" s="218" t="s">
        <v>80</v>
      </c>
      <c r="AY92" s="19" t="s">
        <v>124</v>
      </c>
      <c r="BE92" s="219">
        <f>IF(N92="základní",J92,0)</f>
        <v>0</v>
      </c>
      <c r="BF92" s="219">
        <f>IF(N92="snížená",J92,0)</f>
        <v>0</v>
      </c>
      <c r="BG92" s="219">
        <f>IF(N92="zákl. přenesená",J92,0)</f>
        <v>0</v>
      </c>
      <c r="BH92" s="219">
        <f>IF(N92="sníž. přenesená",J92,0)</f>
        <v>0</v>
      </c>
      <c r="BI92" s="219">
        <f>IF(N92="nulová",J92,0)</f>
        <v>0</v>
      </c>
      <c r="BJ92" s="19" t="s">
        <v>80</v>
      </c>
      <c r="BK92" s="219">
        <f>ROUND(I92*H92,2)</f>
        <v>0</v>
      </c>
      <c r="BL92" s="19" t="s">
        <v>762</v>
      </c>
      <c r="BM92" s="218" t="s">
        <v>771</v>
      </c>
    </row>
    <row r="93" s="2" customFormat="1">
      <c r="A93" s="40"/>
      <c r="B93" s="41"/>
      <c r="C93" s="42"/>
      <c r="D93" s="220" t="s">
        <v>134</v>
      </c>
      <c r="E93" s="42"/>
      <c r="F93" s="221" t="s">
        <v>772</v>
      </c>
      <c r="G93" s="42"/>
      <c r="H93" s="42"/>
      <c r="I93" s="222"/>
      <c r="J93" s="42"/>
      <c r="K93" s="42"/>
      <c r="L93" s="46"/>
      <c r="M93" s="223"/>
      <c r="N93" s="224"/>
      <c r="O93" s="86"/>
      <c r="P93" s="86"/>
      <c r="Q93" s="86"/>
      <c r="R93" s="86"/>
      <c r="S93" s="86"/>
      <c r="T93" s="87"/>
      <c r="U93" s="40"/>
      <c r="V93" s="40"/>
      <c r="W93" s="40"/>
      <c r="X93" s="40"/>
      <c r="Y93" s="40"/>
      <c r="Z93" s="40"/>
      <c r="AA93" s="40"/>
      <c r="AB93" s="40"/>
      <c r="AC93" s="40"/>
      <c r="AD93" s="40"/>
      <c r="AE93" s="40"/>
      <c r="AT93" s="19" t="s">
        <v>134</v>
      </c>
      <c r="AU93" s="19" t="s">
        <v>80</v>
      </c>
    </row>
    <row r="94" s="2" customFormat="1" ht="78" customHeight="1">
      <c r="A94" s="40"/>
      <c r="B94" s="41"/>
      <c r="C94" s="207" t="s">
        <v>127</v>
      </c>
      <c r="D94" s="207" t="s">
        <v>128</v>
      </c>
      <c r="E94" s="208" t="s">
        <v>773</v>
      </c>
      <c r="F94" s="209" t="s">
        <v>774</v>
      </c>
      <c r="G94" s="210" t="s">
        <v>654</v>
      </c>
      <c r="H94" s="211">
        <v>383.64800000000002</v>
      </c>
      <c r="I94" s="212"/>
      <c r="J94" s="213">
        <f>ROUND(I94*H94,2)</f>
        <v>0</v>
      </c>
      <c r="K94" s="209" t="s">
        <v>132</v>
      </c>
      <c r="L94" s="46"/>
      <c r="M94" s="214" t="s">
        <v>19</v>
      </c>
      <c r="N94" s="215" t="s">
        <v>45</v>
      </c>
      <c r="O94" s="86"/>
      <c r="P94" s="216">
        <f>O94*H94</f>
        <v>0</v>
      </c>
      <c r="Q94" s="216">
        <v>0</v>
      </c>
      <c r="R94" s="216">
        <f>Q94*H94</f>
        <v>0</v>
      </c>
      <c r="S94" s="216">
        <v>0</v>
      </c>
      <c r="T94" s="217">
        <f>S94*H94</f>
        <v>0</v>
      </c>
      <c r="U94" s="40"/>
      <c r="V94" s="40"/>
      <c r="W94" s="40"/>
      <c r="X94" s="40"/>
      <c r="Y94" s="40"/>
      <c r="Z94" s="40"/>
      <c r="AA94" s="40"/>
      <c r="AB94" s="40"/>
      <c r="AC94" s="40"/>
      <c r="AD94" s="40"/>
      <c r="AE94" s="40"/>
      <c r="AR94" s="218" t="s">
        <v>762</v>
      </c>
      <c r="AT94" s="218" t="s">
        <v>128</v>
      </c>
      <c r="AU94" s="218" t="s">
        <v>80</v>
      </c>
      <c r="AY94" s="19" t="s">
        <v>124</v>
      </c>
      <c r="BE94" s="219">
        <f>IF(N94="základní",J94,0)</f>
        <v>0</v>
      </c>
      <c r="BF94" s="219">
        <f>IF(N94="snížená",J94,0)</f>
        <v>0</v>
      </c>
      <c r="BG94" s="219">
        <f>IF(N94="zákl. přenesená",J94,0)</f>
        <v>0</v>
      </c>
      <c r="BH94" s="219">
        <f>IF(N94="sníž. přenesená",J94,0)</f>
        <v>0</v>
      </c>
      <c r="BI94" s="219">
        <f>IF(N94="nulová",J94,0)</f>
        <v>0</v>
      </c>
      <c r="BJ94" s="19" t="s">
        <v>80</v>
      </c>
      <c r="BK94" s="219">
        <f>ROUND(I94*H94,2)</f>
        <v>0</v>
      </c>
      <c r="BL94" s="19" t="s">
        <v>762</v>
      </c>
      <c r="BM94" s="218" t="s">
        <v>775</v>
      </c>
    </row>
    <row r="95" s="2" customFormat="1">
      <c r="A95" s="40"/>
      <c r="B95" s="41"/>
      <c r="C95" s="42"/>
      <c r="D95" s="220" t="s">
        <v>134</v>
      </c>
      <c r="E95" s="42"/>
      <c r="F95" s="221" t="s">
        <v>776</v>
      </c>
      <c r="G95" s="42"/>
      <c r="H95" s="42"/>
      <c r="I95" s="222"/>
      <c r="J95" s="42"/>
      <c r="K95" s="42"/>
      <c r="L95" s="46"/>
      <c r="M95" s="223"/>
      <c r="N95" s="224"/>
      <c r="O95" s="86"/>
      <c r="P95" s="86"/>
      <c r="Q95" s="86"/>
      <c r="R95" s="86"/>
      <c r="S95" s="86"/>
      <c r="T95" s="87"/>
      <c r="U95" s="40"/>
      <c r="V95" s="40"/>
      <c r="W95" s="40"/>
      <c r="X95" s="40"/>
      <c r="Y95" s="40"/>
      <c r="Z95" s="40"/>
      <c r="AA95" s="40"/>
      <c r="AB95" s="40"/>
      <c r="AC95" s="40"/>
      <c r="AD95" s="40"/>
      <c r="AE95" s="40"/>
      <c r="AT95" s="19" t="s">
        <v>134</v>
      </c>
      <c r="AU95" s="19" t="s">
        <v>80</v>
      </c>
    </row>
    <row r="96" s="12" customFormat="1">
      <c r="A96" s="12"/>
      <c r="B96" s="225"/>
      <c r="C96" s="226"/>
      <c r="D96" s="220" t="s">
        <v>144</v>
      </c>
      <c r="E96" s="227" t="s">
        <v>19</v>
      </c>
      <c r="F96" s="228" t="s">
        <v>777</v>
      </c>
      <c r="G96" s="226"/>
      <c r="H96" s="227" t="s">
        <v>19</v>
      </c>
      <c r="I96" s="229"/>
      <c r="J96" s="226"/>
      <c r="K96" s="226"/>
      <c r="L96" s="230"/>
      <c r="M96" s="231"/>
      <c r="N96" s="232"/>
      <c r="O96" s="232"/>
      <c r="P96" s="232"/>
      <c r="Q96" s="232"/>
      <c r="R96" s="232"/>
      <c r="S96" s="232"/>
      <c r="T96" s="233"/>
      <c r="U96" s="12"/>
      <c r="V96" s="12"/>
      <c r="W96" s="12"/>
      <c r="X96" s="12"/>
      <c r="Y96" s="12"/>
      <c r="Z96" s="12"/>
      <c r="AA96" s="12"/>
      <c r="AB96" s="12"/>
      <c r="AC96" s="12"/>
      <c r="AD96" s="12"/>
      <c r="AE96" s="12"/>
      <c r="AT96" s="234" t="s">
        <v>144</v>
      </c>
      <c r="AU96" s="234" t="s">
        <v>80</v>
      </c>
      <c r="AV96" s="12" t="s">
        <v>80</v>
      </c>
      <c r="AW96" s="12" t="s">
        <v>35</v>
      </c>
      <c r="AX96" s="12" t="s">
        <v>74</v>
      </c>
      <c r="AY96" s="234" t="s">
        <v>124</v>
      </c>
    </row>
    <row r="97" s="13" customFormat="1">
      <c r="A97" s="13"/>
      <c r="B97" s="235"/>
      <c r="C97" s="236"/>
      <c r="D97" s="220" t="s">
        <v>144</v>
      </c>
      <c r="E97" s="237" t="s">
        <v>19</v>
      </c>
      <c r="F97" s="238" t="s">
        <v>778</v>
      </c>
      <c r="G97" s="236"/>
      <c r="H97" s="239">
        <v>218.74000000000001</v>
      </c>
      <c r="I97" s="240"/>
      <c r="J97" s="236"/>
      <c r="K97" s="236"/>
      <c r="L97" s="241"/>
      <c r="M97" s="242"/>
      <c r="N97" s="243"/>
      <c r="O97" s="243"/>
      <c r="P97" s="243"/>
      <c r="Q97" s="243"/>
      <c r="R97" s="243"/>
      <c r="S97" s="243"/>
      <c r="T97" s="244"/>
      <c r="U97" s="13"/>
      <c r="V97" s="13"/>
      <c r="W97" s="13"/>
      <c r="X97" s="13"/>
      <c r="Y97" s="13"/>
      <c r="Z97" s="13"/>
      <c r="AA97" s="13"/>
      <c r="AB97" s="13"/>
      <c r="AC97" s="13"/>
      <c r="AD97" s="13"/>
      <c r="AE97" s="13"/>
      <c r="AT97" s="245" t="s">
        <v>144</v>
      </c>
      <c r="AU97" s="245" t="s">
        <v>80</v>
      </c>
      <c r="AV97" s="13" t="s">
        <v>82</v>
      </c>
      <c r="AW97" s="13" t="s">
        <v>35</v>
      </c>
      <c r="AX97" s="13" t="s">
        <v>74</v>
      </c>
      <c r="AY97" s="245" t="s">
        <v>124</v>
      </c>
    </row>
    <row r="98" s="12" customFormat="1">
      <c r="A98" s="12"/>
      <c r="B98" s="225"/>
      <c r="C98" s="226"/>
      <c r="D98" s="220" t="s">
        <v>144</v>
      </c>
      <c r="E98" s="227" t="s">
        <v>19</v>
      </c>
      <c r="F98" s="228" t="s">
        <v>779</v>
      </c>
      <c r="G98" s="226"/>
      <c r="H98" s="227" t="s">
        <v>19</v>
      </c>
      <c r="I98" s="229"/>
      <c r="J98" s="226"/>
      <c r="K98" s="226"/>
      <c r="L98" s="230"/>
      <c r="M98" s="231"/>
      <c r="N98" s="232"/>
      <c r="O98" s="232"/>
      <c r="P98" s="232"/>
      <c r="Q98" s="232"/>
      <c r="R98" s="232"/>
      <c r="S98" s="232"/>
      <c r="T98" s="233"/>
      <c r="U98" s="12"/>
      <c r="V98" s="12"/>
      <c r="W98" s="12"/>
      <c r="X98" s="12"/>
      <c r="Y98" s="12"/>
      <c r="Z98" s="12"/>
      <c r="AA98" s="12"/>
      <c r="AB98" s="12"/>
      <c r="AC98" s="12"/>
      <c r="AD98" s="12"/>
      <c r="AE98" s="12"/>
      <c r="AT98" s="234" t="s">
        <v>144</v>
      </c>
      <c r="AU98" s="234" t="s">
        <v>80</v>
      </c>
      <c r="AV98" s="12" t="s">
        <v>80</v>
      </c>
      <c r="AW98" s="12" t="s">
        <v>35</v>
      </c>
      <c r="AX98" s="12" t="s">
        <v>74</v>
      </c>
      <c r="AY98" s="234" t="s">
        <v>124</v>
      </c>
    </row>
    <row r="99" s="13" customFormat="1">
      <c r="A99" s="13"/>
      <c r="B99" s="235"/>
      <c r="C99" s="236"/>
      <c r="D99" s="220" t="s">
        <v>144</v>
      </c>
      <c r="E99" s="237" t="s">
        <v>19</v>
      </c>
      <c r="F99" s="238" t="s">
        <v>780</v>
      </c>
      <c r="G99" s="236"/>
      <c r="H99" s="239">
        <v>96.768000000000001</v>
      </c>
      <c r="I99" s="240"/>
      <c r="J99" s="236"/>
      <c r="K99" s="236"/>
      <c r="L99" s="241"/>
      <c r="M99" s="242"/>
      <c r="N99" s="243"/>
      <c r="O99" s="243"/>
      <c r="P99" s="243"/>
      <c r="Q99" s="243"/>
      <c r="R99" s="243"/>
      <c r="S99" s="243"/>
      <c r="T99" s="244"/>
      <c r="U99" s="13"/>
      <c r="V99" s="13"/>
      <c r="W99" s="13"/>
      <c r="X99" s="13"/>
      <c r="Y99" s="13"/>
      <c r="Z99" s="13"/>
      <c r="AA99" s="13"/>
      <c r="AB99" s="13"/>
      <c r="AC99" s="13"/>
      <c r="AD99" s="13"/>
      <c r="AE99" s="13"/>
      <c r="AT99" s="245" t="s">
        <v>144</v>
      </c>
      <c r="AU99" s="245" t="s">
        <v>80</v>
      </c>
      <c r="AV99" s="13" t="s">
        <v>82</v>
      </c>
      <c r="AW99" s="13" t="s">
        <v>35</v>
      </c>
      <c r="AX99" s="13" t="s">
        <v>74</v>
      </c>
      <c r="AY99" s="245" t="s">
        <v>124</v>
      </c>
    </row>
    <row r="100" s="12" customFormat="1">
      <c r="A100" s="12"/>
      <c r="B100" s="225"/>
      <c r="C100" s="226"/>
      <c r="D100" s="220" t="s">
        <v>144</v>
      </c>
      <c r="E100" s="227" t="s">
        <v>19</v>
      </c>
      <c r="F100" s="228" t="s">
        <v>781</v>
      </c>
      <c r="G100" s="226"/>
      <c r="H100" s="227" t="s">
        <v>19</v>
      </c>
      <c r="I100" s="229"/>
      <c r="J100" s="226"/>
      <c r="K100" s="226"/>
      <c r="L100" s="230"/>
      <c r="M100" s="231"/>
      <c r="N100" s="232"/>
      <c r="O100" s="232"/>
      <c r="P100" s="232"/>
      <c r="Q100" s="232"/>
      <c r="R100" s="232"/>
      <c r="S100" s="232"/>
      <c r="T100" s="233"/>
      <c r="U100" s="12"/>
      <c r="V100" s="12"/>
      <c r="W100" s="12"/>
      <c r="X100" s="12"/>
      <c r="Y100" s="12"/>
      <c r="Z100" s="12"/>
      <c r="AA100" s="12"/>
      <c r="AB100" s="12"/>
      <c r="AC100" s="12"/>
      <c r="AD100" s="12"/>
      <c r="AE100" s="12"/>
      <c r="AT100" s="234" t="s">
        <v>144</v>
      </c>
      <c r="AU100" s="234" t="s">
        <v>80</v>
      </c>
      <c r="AV100" s="12" t="s">
        <v>80</v>
      </c>
      <c r="AW100" s="12" t="s">
        <v>35</v>
      </c>
      <c r="AX100" s="12" t="s">
        <v>74</v>
      </c>
      <c r="AY100" s="234" t="s">
        <v>124</v>
      </c>
    </row>
    <row r="101" s="13" customFormat="1">
      <c r="A101" s="13"/>
      <c r="B101" s="235"/>
      <c r="C101" s="236"/>
      <c r="D101" s="220" t="s">
        <v>144</v>
      </c>
      <c r="E101" s="237" t="s">
        <v>19</v>
      </c>
      <c r="F101" s="238" t="s">
        <v>782</v>
      </c>
      <c r="G101" s="236"/>
      <c r="H101" s="239">
        <v>68.140000000000001</v>
      </c>
      <c r="I101" s="240"/>
      <c r="J101" s="236"/>
      <c r="K101" s="236"/>
      <c r="L101" s="241"/>
      <c r="M101" s="242"/>
      <c r="N101" s="243"/>
      <c r="O101" s="243"/>
      <c r="P101" s="243"/>
      <c r="Q101" s="243"/>
      <c r="R101" s="243"/>
      <c r="S101" s="243"/>
      <c r="T101" s="244"/>
      <c r="U101" s="13"/>
      <c r="V101" s="13"/>
      <c r="W101" s="13"/>
      <c r="X101" s="13"/>
      <c r="Y101" s="13"/>
      <c r="Z101" s="13"/>
      <c r="AA101" s="13"/>
      <c r="AB101" s="13"/>
      <c r="AC101" s="13"/>
      <c r="AD101" s="13"/>
      <c r="AE101" s="13"/>
      <c r="AT101" s="245" t="s">
        <v>144</v>
      </c>
      <c r="AU101" s="245" t="s">
        <v>80</v>
      </c>
      <c r="AV101" s="13" t="s">
        <v>82</v>
      </c>
      <c r="AW101" s="13" t="s">
        <v>35</v>
      </c>
      <c r="AX101" s="13" t="s">
        <v>74</v>
      </c>
      <c r="AY101" s="245" t="s">
        <v>124</v>
      </c>
    </row>
    <row r="102" s="14" customFormat="1">
      <c r="A102" s="14"/>
      <c r="B102" s="246"/>
      <c r="C102" s="247"/>
      <c r="D102" s="220" t="s">
        <v>144</v>
      </c>
      <c r="E102" s="248" t="s">
        <v>19</v>
      </c>
      <c r="F102" s="249" t="s">
        <v>156</v>
      </c>
      <c r="G102" s="247"/>
      <c r="H102" s="250">
        <v>383.64800000000002</v>
      </c>
      <c r="I102" s="251"/>
      <c r="J102" s="247"/>
      <c r="K102" s="247"/>
      <c r="L102" s="252"/>
      <c r="M102" s="253"/>
      <c r="N102" s="254"/>
      <c r="O102" s="254"/>
      <c r="P102" s="254"/>
      <c r="Q102" s="254"/>
      <c r="R102" s="254"/>
      <c r="S102" s="254"/>
      <c r="T102" s="255"/>
      <c r="U102" s="14"/>
      <c r="V102" s="14"/>
      <c r="W102" s="14"/>
      <c r="X102" s="14"/>
      <c r="Y102" s="14"/>
      <c r="Z102" s="14"/>
      <c r="AA102" s="14"/>
      <c r="AB102" s="14"/>
      <c r="AC102" s="14"/>
      <c r="AD102" s="14"/>
      <c r="AE102" s="14"/>
      <c r="AT102" s="256" t="s">
        <v>144</v>
      </c>
      <c r="AU102" s="256" t="s">
        <v>80</v>
      </c>
      <c r="AV102" s="14" t="s">
        <v>127</v>
      </c>
      <c r="AW102" s="14" t="s">
        <v>35</v>
      </c>
      <c r="AX102" s="14" t="s">
        <v>80</v>
      </c>
      <c r="AY102" s="256" t="s">
        <v>124</v>
      </c>
    </row>
    <row r="103" s="2" customFormat="1" ht="90" customHeight="1">
      <c r="A103" s="40"/>
      <c r="B103" s="41"/>
      <c r="C103" s="207" t="s">
        <v>161</v>
      </c>
      <c r="D103" s="207" t="s">
        <v>128</v>
      </c>
      <c r="E103" s="208" t="s">
        <v>783</v>
      </c>
      <c r="F103" s="209" t="s">
        <v>784</v>
      </c>
      <c r="G103" s="210" t="s">
        <v>654</v>
      </c>
      <c r="H103" s="211">
        <v>11.956</v>
      </c>
      <c r="I103" s="212"/>
      <c r="J103" s="213">
        <f>ROUND(I103*H103,2)</f>
        <v>0</v>
      </c>
      <c r="K103" s="209" t="s">
        <v>132</v>
      </c>
      <c r="L103" s="46"/>
      <c r="M103" s="214" t="s">
        <v>19</v>
      </c>
      <c r="N103" s="215" t="s">
        <v>45</v>
      </c>
      <c r="O103" s="86"/>
      <c r="P103" s="216">
        <f>O103*H103</f>
        <v>0</v>
      </c>
      <c r="Q103" s="216">
        <v>0</v>
      </c>
      <c r="R103" s="216">
        <f>Q103*H103</f>
        <v>0</v>
      </c>
      <c r="S103" s="216">
        <v>0</v>
      </c>
      <c r="T103" s="217">
        <f>S103*H103</f>
        <v>0</v>
      </c>
      <c r="U103" s="40"/>
      <c r="V103" s="40"/>
      <c r="W103" s="40"/>
      <c r="X103" s="40"/>
      <c r="Y103" s="40"/>
      <c r="Z103" s="40"/>
      <c r="AA103" s="40"/>
      <c r="AB103" s="40"/>
      <c r="AC103" s="40"/>
      <c r="AD103" s="40"/>
      <c r="AE103" s="40"/>
      <c r="AR103" s="218" t="s">
        <v>762</v>
      </c>
      <c r="AT103" s="218" t="s">
        <v>128</v>
      </c>
      <c r="AU103" s="218" t="s">
        <v>80</v>
      </c>
      <c r="AY103" s="19" t="s">
        <v>124</v>
      </c>
      <c r="BE103" s="219">
        <f>IF(N103="základní",J103,0)</f>
        <v>0</v>
      </c>
      <c r="BF103" s="219">
        <f>IF(N103="snížená",J103,0)</f>
        <v>0</v>
      </c>
      <c r="BG103" s="219">
        <f>IF(N103="zákl. přenesená",J103,0)</f>
        <v>0</v>
      </c>
      <c r="BH103" s="219">
        <f>IF(N103="sníž. přenesená",J103,0)</f>
        <v>0</v>
      </c>
      <c r="BI103" s="219">
        <f>IF(N103="nulová",J103,0)</f>
        <v>0</v>
      </c>
      <c r="BJ103" s="19" t="s">
        <v>80</v>
      </c>
      <c r="BK103" s="219">
        <f>ROUND(I103*H103,2)</f>
        <v>0</v>
      </c>
      <c r="BL103" s="19" t="s">
        <v>762</v>
      </c>
      <c r="BM103" s="218" t="s">
        <v>785</v>
      </c>
    </row>
    <row r="104" s="12" customFormat="1">
      <c r="A104" s="12"/>
      <c r="B104" s="225"/>
      <c r="C104" s="226"/>
      <c r="D104" s="220" t="s">
        <v>144</v>
      </c>
      <c r="E104" s="227" t="s">
        <v>19</v>
      </c>
      <c r="F104" s="228" t="s">
        <v>589</v>
      </c>
      <c r="G104" s="226"/>
      <c r="H104" s="227" t="s">
        <v>19</v>
      </c>
      <c r="I104" s="229"/>
      <c r="J104" s="226"/>
      <c r="K104" s="226"/>
      <c r="L104" s="230"/>
      <c r="M104" s="231"/>
      <c r="N104" s="232"/>
      <c r="O104" s="232"/>
      <c r="P104" s="232"/>
      <c r="Q104" s="232"/>
      <c r="R104" s="232"/>
      <c r="S104" s="232"/>
      <c r="T104" s="233"/>
      <c r="U104" s="12"/>
      <c r="V104" s="12"/>
      <c r="W104" s="12"/>
      <c r="X104" s="12"/>
      <c r="Y104" s="12"/>
      <c r="Z104" s="12"/>
      <c r="AA104" s="12"/>
      <c r="AB104" s="12"/>
      <c r="AC104" s="12"/>
      <c r="AD104" s="12"/>
      <c r="AE104" s="12"/>
      <c r="AT104" s="234" t="s">
        <v>144</v>
      </c>
      <c r="AU104" s="234" t="s">
        <v>80</v>
      </c>
      <c r="AV104" s="12" t="s">
        <v>80</v>
      </c>
      <c r="AW104" s="12" t="s">
        <v>35</v>
      </c>
      <c r="AX104" s="12" t="s">
        <v>74</v>
      </c>
      <c r="AY104" s="234" t="s">
        <v>124</v>
      </c>
    </row>
    <row r="105" s="13" customFormat="1">
      <c r="A105" s="13"/>
      <c r="B105" s="235"/>
      <c r="C105" s="236"/>
      <c r="D105" s="220" t="s">
        <v>144</v>
      </c>
      <c r="E105" s="237" t="s">
        <v>19</v>
      </c>
      <c r="F105" s="238" t="s">
        <v>786</v>
      </c>
      <c r="G105" s="236"/>
      <c r="H105" s="239">
        <v>9.468</v>
      </c>
      <c r="I105" s="240"/>
      <c r="J105" s="236"/>
      <c r="K105" s="236"/>
      <c r="L105" s="241"/>
      <c r="M105" s="242"/>
      <c r="N105" s="243"/>
      <c r="O105" s="243"/>
      <c r="P105" s="243"/>
      <c r="Q105" s="243"/>
      <c r="R105" s="243"/>
      <c r="S105" s="243"/>
      <c r="T105" s="244"/>
      <c r="U105" s="13"/>
      <c r="V105" s="13"/>
      <c r="W105" s="13"/>
      <c r="X105" s="13"/>
      <c r="Y105" s="13"/>
      <c r="Z105" s="13"/>
      <c r="AA105" s="13"/>
      <c r="AB105" s="13"/>
      <c r="AC105" s="13"/>
      <c r="AD105" s="13"/>
      <c r="AE105" s="13"/>
      <c r="AT105" s="245" t="s">
        <v>144</v>
      </c>
      <c r="AU105" s="245" t="s">
        <v>80</v>
      </c>
      <c r="AV105" s="13" t="s">
        <v>82</v>
      </c>
      <c r="AW105" s="13" t="s">
        <v>35</v>
      </c>
      <c r="AX105" s="13" t="s">
        <v>74</v>
      </c>
      <c r="AY105" s="245" t="s">
        <v>124</v>
      </c>
    </row>
    <row r="106" s="12" customFormat="1">
      <c r="A106" s="12"/>
      <c r="B106" s="225"/>
      <c r="C106" s="226"/>
      <c r="D106" s="220" t="s">
        <v>144</v>
      </c>
      <c r="E106" s="227" t="s">
        <v>19</v>
      </c>
      <c r="F106" s="228" t="s">
        <v>587</v>
      </c>
      <c r="G106" s="226"/>
      <c r="H106" s="227" t="s">
        <v>19</v>
      </c>
      <c r="I106" s="229"/>
      <c r="J106" s="226"/>
      <c r="K106" s="226"/>
      <c r="L106" s="230"/>
      <c r="M106" s="231"/>
      <c r="N106" s="232"/>
      <c r="O106" s="232"/>
      <c r="P106" s="232"/>
      <c r="Q106" s="232"/>
      <c r="R106" s="232"/>
      <c r="S106" s="232"/>
      <c r="T106" s="233"/>
      <c r="U106" s="12"/>
      <c r="V106" s="12"/>
      <c r="W106" s="12"/>
      <c r="X106" s="12"/>
      <c r="Y106" s="12"/>
      <c r="Z106" s="12"/>
      <c r="AA106" s="12"/>
      <c r="AB106" s="12"/>
      <c r="AC106" s="12"/>
      <c r="AD106" s="12"/>
      <c r="AE106" s="12"/>
      <c r="AT106" s="234" t="s">
        <v>144</v>
      </c>
      <c r="AU106" s="234" t="s">
        <v>80</v>
      </c>
      <c r="AV106" s="12" t="s">
        <v>80</v>
      </c>
      <c r="AW106" s="12" t="s">
        <v>35</v>
      </c>
      <c r="AX106" s="12" t="s">
        <v>74</v>
      </c>
      <c r="AY106" s="234" t="s">
        <v>124</v>
      </c>
    </row>
    <row r="107" s="13" customFormat="1">
      <c r="A107" s="13"/>
      <c r="B107" s="235"/>
      <c r="C107" s="236"/>
      <c r="D107" s="220" t="s">
        <v>144</v>
      </c>
      <c r="E107" s="237" t="s">
        <v>19</v>
      </c>
      <c r="F107" s="238" t="s">
        <v>787</v>
      </c>
      <c r="G107" s="236"/>
      <c r="H107" s="239">
        <v>1.96</v>
      </c>
      <c r="I107" s="240"/>
      <c r="J107" s="236"/>
      <c r="K107" s="236"/>
      <c r="L107" s="241"/>
      <c r="M107" s="242"/>
      <c r="N107" s="243"/>
      <c r="O107" s="243"/>
      <c r="P107" s="243"/>
      <c r="Q107" s="243"/>
      <c r="R107" s="243"/>
      <c r="S107" s="243"/>
      <c r="T107" s="244"/>
      <c r="U107" s="13"/>
      <c r="V107" s="13"/>
      <c r="W107" s="13"/>
      <c r="X107" s="13"/>
      <c r="Y107" s="13"/>
      <c r="Z107" s="13"/>
      <c r="AA107" s="13"/>
      <c r="AB107" s="13"/>
      <c r="AC107" s="13"/>
      <c r="AD107" s="13"/>
      <c r="AE107" s="13"/>
      <c r="AT107" s="245" t="s">
        <v>144</v>
      </c>
      <c r="AU107" s="245" t="s">
        <v>80</v>
      </c>
      <c r="AV107" s="13" t="s">
        <v>82</v>
      </c>
      <c r="AW107" s="13" t="s">
        <v>35</v>
      </c>
      <c r="AX107" s="13" t="s">
        <v>74</v>
      </c>
      <c r="AY107" s="245" t="s">
        <v>124</v>
      </c>
    </row>
    <row r="108" s="12" customFormat="1">
      <c r="A108" s="12"/>
      <c r="B108" s="225"/>
      <c r="C108" s="226"/>
      <c r="D108" s="220" t="s">
        <v>144</v>
      </c>
      <c r="E108" s="227" t="s">
        <v>19</v>
      </c>
      <c r="F108" s="228" t="s">
        <v>585</v>
      </c>
      <c r="G108" s="226"/>
      <c r="H108" s="227" t="s">
        <v>19</v>
      </c>
      <c r="I108" s="229"/>
      <c r="J108" s="226"/>
      <c r="K108" s="226"/>
      <c r="L108" s="230"/>
      <c r="M108" s="231"/>
      <c r="N108" s="232"/>
      <c r="O108" s="232"/>
      <c r="P108" s="232"/>
      <c r="Q108" s="232"/>
      <c r="R108" s="232"/>
      <c r="S108" s="232"/>
      <c r="T108" s="233"/>
      <c r="U108" s="12"/>
      <c r="V108" s="12"/>
      <c r="W108" s="12"/>
      <c r="X108" s="12"/>
      <c r="Y108" s="12"/>
      <c r="Z108" s="12"/>
      <c r="AA108" s="12"/>
      <c r="AB108" s="12"/>
      <c r="AC108" s="12"/>
      <c r="AD108" s="12"/>
      <c r="AE108" s="12"/>
      <c r="AT108" s="234" t="s">
        <v>144</v>
      </c>
      <c r="AU108" s="234" t="s">
        <v>80</v>
      </c>
      <c r="AV108" s="12" t="s">
        <v>80</v>
      </c>
      <c r="AW108" s="12" t="s">
        <v>35</v>
      </c>
      <c r="AX108" s="12" t="s">
        <v>74</v>
      </c>
      <c r="AY108" s="234" t="s">
        <v>124</v>
      </c>
    </row>
    <row r="109" s="13" customFormat="1">
      <c r="A109" s="13"/>
      <c r="B109" s="235"/>
      <c r="C109" s="236"/>
      <c r="D109" s="220" t="s">
        <v>144</v>
      </c>
      <c r="E109" s="237" t="s">
        <v>19</v>
      </c>
      <c r="F109" s="238" t="s">
        <v>788</v>
      </c>
      <c r="G109" s="236"/>
      <c r="H109" s="239">
        <v>0.52800000000000002</v>
      </c>
      <c r="I109" s="240"/>
      <c r="J109" s="236"/>
      <c r="K109" s="236"/>
      <c r="L109" s="241"/>
      <c r="M109" s="242"/>
      <c r="N109" s="243"/>
      <c r="O109" s="243"/>
      <c r="P109" s="243"/>
      <c r="Q109" s="243"/>
      <c r="R109" s="243"/>
      <c r="S109" s="243"/>
      <c r="T109" s="244"/>
      <c r="U109" s="13"/>
      <c r="V109" s="13"/>
      <c r="W109" s="13"/>
      <c r="X109" s="13"/>
      <c r="Y109" s="13"/>
      <c r="Z109" s="13"/>
      <c r="AA109" s="13"/>
      <c r="AB109" s="13"/>
      <c r="AC109" s="13"/>
      <c r="AD109" s="13"/>
      <c r="AE109" s="13"/>
      <c r="AT109" s="245" t="s">
        <v>144</v>
      </c>
      <c r="AU109" s="245" t="s">
        <v>80</v>
      </c>
      <c r="AV109" s="13" t="s">
        <v>82</v>
      </c>
      <c r="AW109" s="13" t="s">
        <v>35</v>
      </c>
      <c r="AX109" s="13" t="s">
        <v>74</v>
      </c>
      <c r="AY109" s="245" t="s">
        <v>124</v>
      </c>
    </row>
    <row r="110" s="14" customFormat="1">
      <c r="A110" s="14"/>
      <c r="B110" s="246"/>
      <c r="C110" s="247"/>
      <c r="D110" s="220" t="s">
        <v>144</v>
      </c>
      <c r="E110" s="248" t="s">
        <v>19</v>
      </c>
      <c r="F110" s="249" t="s">
        <v>156</v>
      </c>
      <c r="G110" s="247"/>
      <c r="H110" s="250">
        <v>11.956</v>
      </c>
      <c r="I110" s="251"/>
      <c r="J110" s="247"/>
      <c r="K110" s="247"/>
      <c r="L110" s="252"/>
      <c r="M110" s="253"/>
      <c r="N110" s="254"/>
      <c r="O110" s="254"/>
      <c r="P110" s="254"/>
      <c r="Q110" s="254"/>
      <c r="R110" s="254"/>
      <c r="S110" s="254"/>
      <c r="T110" s="255"/>
      <c r="U110" s="14"/>
      <c r="V110" s="14"/>
      <c r="W110" s="14"/>
      <c r="X110" s="14"/>
      <c r="Y110" s="14"/>
      <c r="Z110" s="14"/>
      <c r="AA110" s="14"/>
      <c r="AB110" s="14"/>
      <c r="AC110" s="14"/>
      <c r="AD110" s="14"/>
      <c r="AE110" s="14"/>
      <c r="AT110" s="256" t="s">
        <v>144</v>
      </c>
      <c r="AU110" s="256" t="s">
        <v>80</v>
      </c>
      <c r="AV110" s="14" t="s">
        <v>127</v>
      </c>
      <c r="AW110" s="14" t="s">
        <v>35</v>
      </c>
      <c r="AX110" s="14" t="s">
        <v>80</v>
      </c>
      <c r="AY110" s="256" t="s">
        <v>124</v>
      </c>
    </row>
    <row r="111" s="2" customFormat="1" ht="44.25" customHeight="1">
      <c r="A111" s="40"/>
      <c r="B111" s="41"/>
      <c r="C111" s="207" t="s">
        <v>166</v>
      </c>
      <c r="D111" s="207" t="s">
        <v>128</v>
      </c>
      <c r="E111" s="208" t="s">
        <v>789</v>
      </c>
      <c r="F111" s="209" t="s">
        <v>790</v>
      </c>
      <c r="G111" s="210" t="s">
        <v>654</v>
      </c>
      <c r="H111" s="211">
        <v>174.53999999999999</v>
      </c>
      <c r="I111" s="212"/>
      <c r="J111" s="213">
        <f>ROUND(I111*H111,2)</f>
        <v>0</v>
      </c>
      <c r="K111" s="209" t="s">
        <v>132</v>
      </c>
      <c r="L111" s="46"/>
      <c r="M111" s="214" t="s">
        <v>19</v>
      </c>
      <c r="N111" s="215" t="s">
        <v>45</v>
      </c>
      <c r="O111" s="86"/>
      <c r="P111" s="216">
        <f>O111*H111</f>
        <v>0</v>
      </c>
      <c r="Q111" s="216">
        <v>0</v>
      </c>
      <c r="R111" s="216">
        <f>Q111*H111</f>
        <v>0</v>
      </c>
      <c r="S111" s="216">
        <v>0</v>
      </c>
      <c r="T111" s="217">
        <f>S111*H111</f>
        <v>0</v>
      </c>
      <c r="U111" s="40"/>
      <c r="V111" s="40"/>
      <c r="W111" s="40"/>
      <c r="X111" s="40"/>
      <c r="Y111" s="40"/>
      <c r="Z111" s="40"/>
      <c r="AA111" s="40"/>
      <c r="AB111" s="40"/>
      <c r="AC111" s="40"/>
      <c r="AD111" s="40"/>
      <c r="AE111" s="40"/>
      <c r="AR111" s="218" t="s">
        <v>762</v>
      </c>
      <c r="AT111" s="218" t="s">
        <v>128</v>
      </c>
      <c r="AU111" s="218" t="s">
        <v>80</v>
      </c>
      <c r="AY111" s="19" t="s">
        <v>124</v>
      </c>
      <c r="BE111" s="219">
        <f>IF(N111="základní",J111,0)</f>
        <v>0</v>
      </c>
      <c r="BF111" s="219">
        <f>IF(N111="snížená",J111,0)</f>
        <v>0</v>
      </c>
      <c r="BG111" s="219">
        <f>IF(N111="zákl. přenesená",J111,0)</f>
        <v>0</v>
      </c>
      <c r="BH111" s="219">
        <f>IF(N111="sníž. přenesená",J111,0)</f>
        <v>0</v>
      </c>
      <c r="BI111" s="219">
        <f>IF(N111="nulová",J111,0)</f>
        <v>0</v>
      </c>
      <c r="BJ111" s="19" t="s">
        <v>80</v>
      </c>
      <c r="BK111" s="219">
        <f>ROUND(I111*H111,2)</f>
        <v>0</v>
      </c>
      <c r="BL111" s="19" t="s">
        <v>762</v>
      </c>
      <c r="BM111" s="218" t="s">
        <v>791</v>
      </c>
    </row>
    <row r="112" s="12" customFormat="1">
      <c r="A112" s="12"/>
      <c r="B112" s="225"/>
      <c r="C112" s="226"/>
      <c r="D112" s="220" t="s">
        <v>144</v>
      </c>
      <c r="E112" s="227" t="s">
        <v>19</v>
      </c>
      <c r="F112" s="228" t="s">
        <v>792</v>
      </c>
      <c r="G112" s="226"/>
      <c r="H112" s="227" t="s">
        <v>19</v>
      </c>
      <c r="I112" s="229"/>
      <c r="J112" s="226"/>
      <c r="K112" s="226"/>
      <c r="L112" s="230"/>
      <c r="M112" s="231"/>
      <c r="N112" s="232"/>
      <c r="O112" s="232"/>
      <c r="P112" s="232"/>
      <c r="Q112" s="232"/>
      <c r="R112" s="232"/>
      <c r="S112" s="232"/>
      <c r="T112" s="233"/>
      <c r="U112" s="12"/>
      <c r="V112" s="12"/>
      <c r="W112" s="12"/>
      <c r="X112" s="12"/>
      <c r="Y112" s="12"/>
      <c r="Z112" s="12"/>
      <c r="AA112" s="12"/>
      <c r="AB112" s="12"/>
      <c r="AC112" s="12"/>
      <c r="AD112" s="12"/>
      <c r="AE112" s="12"/>
      <c r="AT112" s="234" t="s">
        <v>144</v>
      </c>
      <c r="AU112" s="234" t="s">
        <v>80</v>
      </c>
      <c r="AV112" s="12" t="s">
        <v>80</v>
      </c>
      <c r="AW112" s="12" t="s">
        <v>35</v>
      </c>
      <c r="AX112" s="12" t="s">
        <v>74</v>
      </c>
      <c r="AY112" s="234" t="s">
        <v>124</v>
      </c>
    </row>
    <row r="113" s="13" customFormat="1">
      <c r="A113" s="13"/>
      <c r="B113" s="235"/>
      <c r="C113" s="236"/>
      <c r="D113" s="220" t="s">
        <v>144</v>
      </c>
      <c r="E113" s="237" t="s">
        <v>19</v>
      </c>
      <c r="F113" s="238" t="s">
        <v>780</v>
      </c>
      <c r="G113" s="236"/>
      <c r="H113" s="239">
        <v>96.768000000000001</v>
      </c>
      <c r="I113" s="240"/>
      <c r="J113" s="236"/>
      <c r="K113" s="236"/>
      <c r="L113" s="241"/>
      <c r="M113" s="242"/>
      <c r="N113" s="243"/>
      <c r="O113" s="243"/>
      <c r="P113" s="243"/>
      <c r="Q113" s="243"/>
      <c r="R113" s="243"/>
      <c r="S113" s="243"/>
      <c r="T113" s="244"/>
      <c r="U113" s="13"/>
      <c r="V113" s="13"/>
      <c r="W113" s="13"/>
      <c r="X113" s="13"/>
      <c r="Y113" s="13"/>
      <c r="Z113" s="13"/>
      <c r="AA113" s="13"/>
      <c r="AB113" s="13"/>
      <c r="AC113" s="13"/>
      <c r="AD113" s="13"/>
      <c r="AE113" s="13"/>
      <c r="AT113" s="245" t="s">
        <v>144</v>
      </c>
      <c r="AU113" s="245" t="s">
        <v>80</v>
      </c>
      <c r="AV113" s="13" t="s">
        <v>82</v>
      </c>
      <c r="AW113" s="13" t="s">
        <v>35</v>
      </c>
      <c r="AX113" s="13" t="s">
        <v>74</v>
      </c>
      <c r="AY113" s="245" t="s">
        <v>124</v>
      </c>
    </row>
    <row r="114" s="12" customFormat="1">
      <c r="A114" s="12"/>
      <c r="B114" s="225"/>
      <c r="C114" s="226"/>
      <c r="D114" s="220" t="s">
        <v>144</v>
      </c>
      <c r="E114" s="227" t="s">
        <v>19</v>
      </c>
      <c r="F114" s="228" t="s">
        <v>793</v>
      </c>
      <c r="G114" s="226"/>
      <c r="H114" s="227" t="s">
        <v>19</v>
      </c>
      <c r="I114" s="229"/>
      <c r="J114" s="226"/>
      <c r="K114" s="226"/>
      <c r="L114" s="230"/>
      <c r="M114" s="231"/>
      <c r="N114" s="232"/>
      <c r="O114" s="232"/>
      <c r="P114" s="232"/>
      <c r="Q114" s="232"/>
      <c r="R114" s="232"/>
      <c r="S114" s="232"/>
      <c r="T114" s="233"/>
      <c r="U114" s="12"/>
      <c r="V114" s="12"/>
      <c r="W114" s="12"/>
      <c r="X114" s="12"/>
      <c r="Y114" s="12"/>
      <c r="Z114" s="12"/>
      <c r="AA114" s="12"/>
      <c r="AB114" s="12"/>
      <c r="AC114" s="12"/>
      <c r="AD114" s="12"/>
      <c r="AE114" s="12"/>
      <c r="AT114" s="234" t="s">
        <v>144</v>
      </c>
      <c r="AU114" s="234" t="s">
        <v>80</v>
      </c>
      <c r="AV114" s="12" t="s">
        <v>80</v>
      </c>
      <c r="AW114" s="12" t="s">
        <v>35</v>
      </c>
      <c r="AX114" s="12" t="s">
        <v>74</v>
      </c>
      <c r="AY114" s="234" t="s">
        <v>124</v>
      </c>
    </row>
    <row r="115" s="13" customFormat="1">
      <c r="A115" s="13"/>
      <c r="B115" s="235"/>
      <c r="C115" s="236"/>
      <c r="D115" s="220" t="s">
        <v>144</v>
      </c>
      <c r="E115" s="237" t="s">
        <v>19</v>
      </c>
      <c r="F115" s="238" t="s">
        <v>794</v>
      </c>
      <c r="G115" s="236"/>
      <c r="H115" s="239">
        <v>9.6319999999999997</v>
      </c>
      <c r="I115" s="240"/>
      <c r="J115" s="236"/>
      <c r="K115" s="236"/>
      <c r="L115" s="241"/>
      <c r="M115" s="242"/>
      <c r="N115" s="243"/>
      <c r="O115" s="243"/>
      <c r="P115" s="243"/>
      <c r="Q115" s="243"/>
      <c r="R115" s="243"/>
      <c r="S115" s="243"/>
      <c r="T115" s="244"/>
      <c r="U115" s="13"/>
      <c r="V115" s="13"/>
      <c r="W115" s="13"/>
      <c r="X115" s="13"/>
      <c r="Y115" s="13"/>
      <c r="Z115" s="13"/>
      <c r="AA115" s="13"/>
      <c r="AB115" s="13"/>
      <c r="AC115" s="13"/>
      <c r="AD115" s="13"/>
      <c r="AE115" s="13"/>
      <c r="AT115" s="245" t="s">
        <v>144</v>
      </c>
      <c r="AU115" s="245" t="s">
        <v>80</v>
      </c>
      <c r="AV115" s="13" t="s">
        <v>82</v>
      </c>
      <c r="AW115" s="13" t="s">
        <v>35</v>
      </c>
      <c r="AX115" s="13" t="s">
        <v>74</v>
      </c>
      <c r="AY115" s="245" t="s">
        <v>124</v>
      </c>
    </row>
    <row r="116" s="12" customFormat="1">
      <c r="A116" s="12"/>
      <c r="B116" s="225"/>
      <c r="C116" s="226"/>
      <c r="D116" s="220" t="s">
        <v>144</v>
      </c>
      <c r="E116" s="227" t="s">
        <v>19</v>
      </c>
      <c r="F116" s="228" t="s">
        <v>795</v>
      </c>
      <c r="G116" s="226"/>
      <c r="H116" s="227" t="s">
        <v>19</v>
      </c>
      <c r="I116" s="229"/>
      <c r="J116" s="226"/>
      <c r="K116" s="226"/>
      <c r="L116" s="230"/>
      <c r="M116" s="231"/>
      <c r="N116" s="232"/>
      <c r="O116" s="232"/>
      <c r="P116" s="232"/>
      <c r="Q116" s="232"/>
      <c r="R116" s="232"/>
      <c r="S116" s="232"/>
      <c r="T116" s="233"/>
      <c r="U116" s="12"/>
      <c r="V116" s="12"/>
      <c r="W116" s="12"/>
      <c r="X116" s="12"/>
      <c r="Y116" s="12"/>
      <c r="Z116" s="12"/>
      <c r="AA116" s="12"/>
      <c r="AB116" s="12"/>
      <c r="AC116" s="12"/>
      <c r="AD116" s="12"/>
      <c r="AE116" s="12"/>
      <c r="AT116" s="234" t="s">
        <v>144</v>
      </c>
      <c r="AU116" s="234" t="s">
        <v>80</v>
      </c>
      <c r="AV116" s="12" t="s">
        <v>80</v>
      </c>
      <c r="AW116" s="12" t="s">
        <v>35</v>
      </c>
      <c r="AX116" s="12" t="s">
        <v>74</v>
      </c>
      <c r="AY116" s="234" t="s">
        <v>124</v>
      </c>
    </row>
    <row r="117" s="13" customFormat="1">
      <c r="A117" s="13"/>
      <c r="B117" s="235"/>
      <c r="C117" s="236"/>
      <c r="D117" s="220" t="s">
        <v>144</v>
      </c>
      <c r="E117" s="237" t="s">
        <v>19</v>
      </c>
      <c r="F117" s="238" t="s">
        <v>796</v>
      </c>
      <c r="G117" s="236"/>
      <c r="H117" s="239">
        <v>68.140000000000001</v>
      </c>
      <c r="I117" s="240"/>
      <c r="J117" s="236"/>
      <c r="K117" s="236"/>
      <c r="L117" s="241"/>
      <c r="M117" s="242"/>
      <c r="N117" s="243"/>
      <c r="O117" s="243"/>
      <c r="P117" s="243"/>
      <c r="Q117" s="243"/>
      <c r="R117" s="243"/>
      <c r="S117" s="243"/>
      <c r="T117" s="244"/>
      <c r="U117" s="13"/>
      <c r="V117" s="13"/>
      <c r="W117" s="13"/>
      <c r="X117" s="13"/>
      <c r="Y117" s="13"/>
      <c r="Z117" s="13"/>
      <c r="AA117" s="13"/>
      <c r="AB117" s="13"/>
      <c r="AC117" s="13"/>
      <c r="AD117" s="13"/>
      <c r="AE117" s="13"/>
      <c r="AT117" s="245" t="s">
        <v>144</v>
      </c>
      <c r="AU117" s="245" t="s">
        <v>80</v>
      </c>
      <c r="AV117" s="13" t="s">
        <v>82</v>
      </c>
      <c r="AW117" s="13" t="s">
        <v>35</v>
      </c>
      <c r="AX117" s="13" t="s">
        <v>74</v>
      </c>
      <c r="AY117" s="245" t="s">
        <v>124</v>
      </c>
    </row>
    <row r="118" s="14" customFormat="1">
      <c r="A118" s="14"/>
      <c r="B118" s="246"/>
      <c r="C118" s="247"/>
      <c r="D118" s="220" t="s">
        <v>144</v>
      </c>
      <c r="E118" s="248" t="s">
        <v>19</v>
      </c>
      <c r="F118" s="249" t="s">
        <v>156</v>
      </c>
      <c r="G118" s="247"/>
      <c r="H118" s="250">
        <v>174.53999999999999</v>
      </c>
      <c r="I118" s="251"/>
      <c r="J118" s="247"/>
      <c r="K118" s="247"/>
      <c r="L118" s="252"/>
      <c r="M118" s="253"/>
      <c r="N118" s="254"/>
      <c r="O118" s="254"/>
      <c r="P118" s="254"/>
      <c r="Q118" s="254"/>
      <c r="R118" s="254"/>
      <c r="S118" s="254"/>
      <c r="T118" s="255"/>
      <c r="U118" s="14"/>
      <c r="V118" s="14"/>
      <c r="W118" s="14"/>
      <c r="X118" s="14"/>
      <c r="Y118" s="14"/>
      <c r="Z118" s="14"/>
      <c r="AA118" s="14"/>
      <c r="AB118" s="14"/>
      <c r="AC118" s="14"/>
      <c r="AD118" s="14"/>
      <c r="AE118" s="14"/>
      <c r="AT118" s="256" t="s">
        <v>144</v>
      </c>
      <c r="AU118" s="256" t="s">
        <v>80</v>
      </c>
      <c r="AV118" s="14" t="s">
        <v>127</v>
      </c>
      <c r="AW118" s="14" t="s">
        <v>35</v>
      </c>
      <c r="AX118" s="14" t="s">
        <v>80</v>
      </c>
      <c r="AY118" s="256" t="s">
        <v>124</v>
      </c>
    </row>
    <row r="119" s="2" customFormat="1" ht="24.15" customHeight="1">
      <c r="A119" s="40"/>
      <c r="B119" s="41"/>
      <c r="C119" s="207" t="s">
        <v>172</v>
      </c>
      <c r="D119" s="207" t="s">
        <v>128</v>
      </c>
      <c r="E119" s="208" t="s">
        <v>797</v>
      </c>
      <c r="F119" s="209" t="s">
        <v>798</v>
      </c>
      <c r="G119" s="210" t="s">
        <v>654</v>
      </c>
      <c r="H119" s="211">
        <v>9.6319999999999997</v>
      </c>
      <c r="I119" s="212"/>
      <c r="J119" s="213">
        <f>ROUND(I119*H119,2)</f>
        <v>0</v>
      </c>
      <c r="K119" s="209" t="s">
        <v>132</v>
      </c>
      <c r="L119" s="46"/>
      <c r="M119" s="214" t="s">
        <v>19</v>
      </c>
      <c r="N119" s="215" t="s">
        <v>45</v>
      </c>
      <c r="O119" s="86"/>
      <c r="P119" s="216">
        <f>O119*H119</f>
        <v>0</v>
      </c>
      <c r="Q119" s="216">
        <v>0</v>
      </c>
      <c r="R119" s="216">
        <f>Q119*H119</f>
        <v>0</v>
      </c>
      <c r="S119" s="216">
        <v>0</v>
      </c>
      <c r="T119" s="217">
        <f>S119*H119</f>
        <v>0</v>
      </c>
      <c r="U119" s="40"/>
      <c r="V119" s="40"/>
      <c r="W119" s="40"/>
      <c r="X119" s="40"/>
      <c r="Y119" s="40"/>
      <c r="Z119" s="40"/>
      <c r="AA119" s="40"/>
      <c r="AB119" s="40"/>
      <c r="AC119" s="40"/>
      <c r="AD119" s="40"/>
      <c r="AE119" s="40"/>
      <c r="AR119" s="218" t="s">
        <v>762</v>
      </c>
      <c r="AT119" s="218" t="s">
        <v>128</v>
      </c>
      <c r="AU119" s="218" t="s">
        <v>80</v>
      </c>
      <c r="AY119" s="19" t="s">
        <v>124</v>
      </c>
      <c r="BE119" s="219">
        <f>IF(N119="základní",J119,0)</f>
        <v>0</v>
      </c>
      <c r="BF119" s="219">
        <f>IF(N119="snížená",J119,0)</f>
        <v>0</v>
      </c>
      <c r="BG119" s="219">
        <f>IF(N119="zákl. přenesená",J119,0)</f>
        <v>0</v>
      </c>
      <c r="BH119" s="219">
        <f>IF(N119="sníž. přenesená",J119,0)</f>
        <v>0</v>
      </c>
      <c r="BI119" s="219">
        <f>IF(N119="nulová",J119,0)</f>
        <v>0</v>
      </c>
      <c r="BJ119" s="19" t="s">
        <v>80</v>
      </c>
      <c r="BK119" s="219">
        <f>ROUND(I119*H119,2)</f>
        <v>0</v>
      </c>
      <c r="BL119" s="19" t="s">
        <v>762</v>
      </c>
      <c r="BM119" s="218" t="s">
        <v>799</v>
      </c>
    </row>
    <row r="120" s="12" customFormat="1">
      <c r="A120" s="12"/>
      <c r="B120" s="225"/>
      <c r="C120" s="226"/>
      <c r="D120" s="220" t="s">
        <v>144</v>
      </c>
      <c r="E120" s="227" t="s">
        <v>19</v>
      </c>
      <c r="F120" s="228" t="s">
        <v>800</v>
      </c>
      <c r="G120" s="226"/>
      <c r="H120" s="227" t="s">
        <v>19</v>
      </c>
      <c r="I120" s="229"/>
      <c r="J120" s="226"/>
      <c r="K120" s="226"/>
      <c r="L120" s="230"/>
      <c r="M120" s="231"/>
      <c r="N120" s="232"/>
      <c r="O120" s="232"/>
      <c r="P120" s="232"/>
      <c r="Q120" s="232"/>
      <c r="R120" s="232"/>
      <c r="S120" s="232"/>
      <c r="T120" s="233"/>
      <c r="U120" s="12"/>
      <c r="V120" s="12"/>
      <c r="W120" s="12"/>
      <c r="X120" s="12"/>
      <c r="Y120" s="12"/>
      <c r="Z120" s="12"/>
      <c r="AA120" s="12"/>
      <c r="AB120" s="12"/>
      <c r="AC120" s="12"/>
      <c r="AD120" s="12"/>
      <c r="AE120" s="12"/>
      <c r="AT120" s="234" t="s">
        <v>144</v>
      </c>
      <c r="AU120" s="234" t="s">
        <v>80</v>
      </c>
      <c r="AV120" s="12" t="s">
        <v>80</v>
      </c>
      <c r="AW120" s="12" t="s">
        <v>35</v>
      </c>
      <c r="AX120" s="12" t="s">
        <v>74</v>
      </c>
      <c r="AY120" s="234" t="s">
        <v>124</v>
      </c>
    </row>
    <row r="121" s="13" customFormat="1">
      <c r="A121" s="13"/>
      <c r="B121" s="235"/>
      <c r="C121" s="236"/>
      <c r="D121" s="220" t="s">
        <v>144</v>
      </c>
      <c r="E121" s="237" t="s">
        <v>19</v>
      </c>
      <c r="F121" s="238" t="s">
        <v>794</v>
      </c>
      <c r="G121" s="236"/>
      <c r="H121" s="239">
        <v>9.6319999999999997</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144</v>
      </c>
      <c r="AU121" s="245" t="s">
        <v>80</v>
      </c>
      <c r="AV121" s="13" t="s">
        <v>82</v>
      </c>
      <c r="AW121" s="13" t="s">
        <v>35</v>
      </c>
      <c r="AX121" s="13" t="s">
        <v>80</v>
      </c>
      <c r="AY121" s="245" t="s">
        <v>124</v>
      </c>
    </row>
    <row r="122" s="2" customFormat="1" ht="49.05" customHeight="1">
      <c r="A122" s="40"/>
      <c r="B122" s="41"/>
      <c r="C122" s="207" t="s">
        <v>178</v>
      </c>
      <c r="D122" s="207" t="s">
        <v>128</v>
      </c>
      <c r="E122" s="208" t="s">
        <v>801</v>
      </c>
      <c r="F122" s="209" t="s">
        <v>802</v>
      </c>
      <c r="G122" s="210" t="s">
        <v>654</v>
      </c>
      <c r="H122" s="211">
        <v>192.16399999999999</v>
      </c>
      <c r="I122" s="212"/>
      <c r="J122" s="213">
        <f>ROUND(I122*H122,2)</f>
        <v>0</v>
      </c>
      <c r="K122" s="209" t="s">
        <v>132</v>
      </c>
      <c r="L122" s="46"/>
      <c r="M122" s="214" t="s">
        <v>19</v>
      </c>
      <c r="N122" s="215" t="s">
        <v>45</v>
      </c>
      <c r="O122" s="86"/>
      <c r="P122" s="216">
        <f>O122*H122</f>
        <v>0</v>
      </c>
      <c r="Q122" s="216">
        <v>0</v>
      </c>
      <c r="R122" s="216">
        <f>Q122*H122</f>
        <v>0</v>
      </c>
      <c r="S122" s="216">
        <v>0</v>
      </c>
      <c r="T122" s="217">
        <f>S122*H122</f>
        <v>0</v>
      </c>
      <c r="U122" s="40"/>
      <c r="V122" s="40"/>
      <c r="W122" s="40"/>
      <c r="X122" s="40"/>
      <c r="Y122" s="40"/>
      <c r="Z122" s="40"/>
      <c r="AA122" s="40"/>
      <c r="AB122" s="40"/>
      <c r="AC122" s="40"/>
      <c r="AD122" s="40"/>
      <c r="AE122" s="40"/>
      <c r="AR122" s="218" t="s">
        <v>762</v>
      </c>
      <c r="AT122" s="218" t="s">
        <v>128</v>
      </c>
      <c r="AU122" s="218" t="s">
        <v>80</v>
      </c>
      <c r="AY122" s="19" t="s">
        <v>124</v>
      </c>
      <c r="BE122" s="219">
        <f>IF(N122="základní",J122,0)</f>
        <v>0</v>
      </c>
      <c r="BF122" s="219">
        <f>IF(N122="snížená",J122,0)</f>
        <v>0</v>
      </c>
      <c r="BG122" s="219">
        <f>IF(N122="zákl. přenesená",J122,0)</f>
        <v>0</v>
      </c>
      <c r="BH122" s="219">
        <f>IF(N122="sníž. přenesená",J122,0)</f>
        <v>0</v>
      </c>
      <c r="BI122" s="219">
        <f>IF(N122="nulová",J122,0)</f>
        <v>0</v>
      </c>
      <c r="BJ122" s="19" t="s">
        <v>80</v>
      </c>
      <c r="BK122" s="219">
        <f>ROUND(I122*H122,2)</f>
        <v>0</v>
      </c>
      <c r="BL122" s="19" t="s">
        <v>762</v>
      </c>
      <c r="BM122" s="218" t="s">
        <v>803</v>
      </c>
    </row>
    <row r="123" s="12" customFormat="1">
      <c r="A123" s="12"/>
      <c r="B123" s="225"/>
      <c r="C123" s="226"/>
      <c r="D123" s="220" t="s">
        <v>144</v>
      </c>
      <c r="E123" s="227" t="s">
        <v>19</v>
      </c>
      <c r="F123" s="228" t="s">
        <v>804</v>
      </c>
      <c r="G123" s="226"/>
      <c r="H123" s="227" t="s">
        <v>19</v>
      </c>
      <c r="I123" s="229"/>
      <c r="J123" s="226"/>
      <c r="K123" s="226"/>
      <c r="L123" s="230"/>
      <c r="M123" s="231"/>
      <c r="N123" s="232"/>
      <c r="O123" s="232"/>
      <c r="P123" s="232"/>
      <c r="Q123" s="232"/>
      <c r="R123" s="232"/>
      <c r="S123" s="232"/>
      <c r="T123" s="233"/>
      <c r="U123" s="12"/>
      <c r="V123" s="12"/>
      <c r="W123" s="12"/>
      <c r="X123" s="12"/>
      <c r="Y123" s="12"/>
      <c r="Z123" s="12"/>
      <c r="AA123" s="12"/>
      <c r="AB123" s="12"/>
      <c r="AC123" s="12"/>
      <c r="AD123" s="12"/>
      <c r="AE123" s="12"/>
      <c r="AT123" s="234" t="s">
        <v>144</v>
      </c>
      <c r="AU123" s="234" t="s">
        <v>80</v>
      </c>
      <c r="AV123" s="12" t="s">
        <v>80</v>
      </c>
      <c r="AW123" s="12" t="s">
        <v>35</v>
      </c>
      <c r="AX123" s="12" t="s">
        <v>74</v>
      </c>
      <c r="AY123" s="234" t="s">
        <v>124</v>
      </c>
    </row>
    <row r="124" s="13" customFormat="1">
      <c r="A124" s="13"/>
      <c r="B124" s="235"/>
      <c r="C124" s="236"/>
      <c r="D124" s="220" t="s">
        <v>144</v>
      </c>
      <c r="E124" s="237" t="s">
        <v>19</v>
      </c>
      <c r="F124" s="238" t="s">
        <v>780</v>
      </c>
      <c r="G124" s="236"/>
      <c r="H124" s="239">
        <v>96.768000000000001</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144</v>
      </c>
      <c r="AU124" s="245" t="s">
        <v>80</v>
      </c>
      <c r="AV124" s="13" t="s">
        <v>82</v>
      </c>
      <c r="AW124" s="13" t="s">
        <v>35</v>
      </c>
      <c r="AX124" s="13" t="s">
        <v>74</v>
      </c>
      <c r="AY124" s="245" t="s">
        <v>124</v>
      </c>
    </row>
    <row r="125" s="12" customFormat="1">
      <c r="A125" s="12"/>
      <c r="B125" s="225"/>
      <c r="C125" s="226"/>
      <c r="D125" s="220" t="s">
        <v>144</v>
      </c>
      <c r="E125" s="227" t="s">
        <v>19</v>
      </c>
      <c r="F125" s="228" t="s">
        <v>805</v>
      </c>
      <c r="G125" s="226"/>
      <c r="H125" s="227" t="s">
        <v>19</v>
      </c>
      <c r="I125" s="229"/>
      <c r="J125" s="226"/>
      <c r="K125" s="226"/>
      <c r="L125" s="230"/>
      <c r="M125" s="231"/>
      <c r="N125" s="232"/>
      <c r="O125" s="232"/>
      <c r="P125" s="232"/>
      <c r="Q125" s="232"/>
      <c r="R125" s="232"/>
      <c r="S125" s="232"/>
      <c r="T125" s="233"/>
      <c r="U125" s="12"/>
      <c r="V125" s="12"/>
      <c r="W125" s="12"/>
      <c r="X125" s="12"/>
      <c r="Y125" s="12"/>
      <c r="Z125" s="12"/>
      <c r="AA125" s="12"/>
      <c r="AB125" s="12"/>
      <c r="AC125" s="12"/>
      <c r="AD125" s="12"/>
      <c r="AE125" s="12"/>
      <c r="AT125" s="234" t="s">
        <v>144</v>
      </c>
      <c r="AU125" s="234" t="s">
        <v>80</v>
      </c>
      <c r="AV125" s="12" t="s">
        <v>80</v>
      </c>
      <c r="AW125" s="12" t="s">
        <v>35</v>
      </c>
      <c r="AX125" s="12" t="s">
        <v>74</v>
      </c>
      <c r="AY125" s="234" t="s">
        <v>124</v>
      </c>
    </row>
    <row r="126" s="13" customFormat="1">
      <c r="A126" s="13"/>
      <c r="B126" s="235"/>
      <c r="C126" s="236"/>
      <c r="D126" s="220" t="s">
        <v>144</v>
      </c>
      <c r="E126" s="237" t="s">
        <v>19</v>
      </c>
      <c r="F126" s="238" t="s">
        <v>806</v>
      </c>
      <c r="G126" s="236"/>
      <c r="H126" s="239">
        <v>95.396000000000001</v>
      </c>
      <c r="I126" s="240"/>
      <c r="J126" s="236"/>
      <c r="K126" s="236"/>
      <c r="L126" s="241"/>
      <c r="M126" s="242"/>
      <c r="N126" s="243"/>
      <c r="O126" s="243"/>
      <c r="P126" s="243"/>
      <c r="Q126" s="243"/>
      <c r="R126" s="243"/>
      <c r="S126" s="243"/>
      <c r="T126" s="244"/>
      <c r="U126" s="13"/>
      <c r="V126" s="13"/>
      <c r="W126" s="13"/>
      <c r="X126" s="13"/>
      <c r="Y126" s="13"/>
      <c r="Z126" s="13"/>
      <c r="AA126" s="13"/>
      <c r="AB126" s="13"/>
      <c r="AC126" s="13"/>
      <c r="AD126" s="13"/>
      <c r="AE126" s="13"/>
      <c r="AT126" s="245" t="s">
        <v>144</v>
      </c>
      <c r="AU126" s="245" t="s">
        <v>80</v>
      </c>
      <c r="AV126" s="13" t="s">
        <v>82</v>
      </c>
      <c r="AW126" s="13" t="s">
        <v>35</v>
      </c>
      <c r="AX126" s="13" t="s">
        <v>74</v>
      </c>
      <c r="AY126" s="245" t="s">
        <v>124</v>
      </c>
    </row>
    <row r="127" s="14" customFormat="1">
      <c r="A127" s="14"/>
      <c r="B127" s="246"/>
      <c r="C127" s="247"/>
      <c r="D127" s="220" t="s">
        <v>144</v>
      </c>
      <c r="E127" s="248" t="s">
        <v>19</v>
      </c>
      <c r="F127" s="249" t="s">
        <v>156</v>
      </c>
      <c r="G127" s="247"/>
      <c r="H127" s="250">
        <v>192.16399999999999</v>
      </c>
      <c r="I127" s="251"/>
      <c r="J127" s="247"/>
      <c r="K127" s="247"/>
      <c r="L127" s="252"/>
      <c r="M127" s="253"/>
      <c r="N127" s="254"/>
      <c r="O127" s="254"/>
      <c r="P127" s="254"/>
      <c r="Q127" s="254"/>
      <c r="R127" s="254"/>
      <c r="S127" s="254"/>
      <c r="T127" s="255"/>
      <c r="U127" s="14"/>
      <c r="V127" s="14"/>
      <c r="W127" s="14"/>
      <c r="X127" s="14"/>
      <c r="Y127" s="14"/>
      <c r="Z127" s="14"/>
      <c r="AA127" s="14"/>
      <c r="AB127" s="14"/>
      <c r="AC127" s="14"/>
      <c r="AD127" s="14"/>
      <c r="AE127" s="14"/>
      <c r="AT127" s="256" t="s">
        <v>144</v>
      </c>
      <c r="AU127" s="256" t="s">
        <v>80</v>
      </c>
      <c r="AV127" s="14" t="s">
        <v>127</v>
      </c>
      <c r="AW127" s="14" t="s">
        <v>35</v>
      </c>
      <c r="AX127" s="14" t="s">
        <v>80</v>
      </c>
      <c r="AY127" s="256" t="s">
        <v>124</v>
      </c>
    </row>
    <row r="128" s="2" customFormat="1" ht="49.05" customHeight="1">
      <c r="A128" s="40"/>
      <c r="B128" s="41"/>
      <c r="C128" s="207" t="s">
        <v>183</v>
      </c>
      <c r="D128" s="207" t="s">
        <v>128</v>
      </c>
      <c r="E128" s="208" t="s">
        <v>807</v>
      </c>
      <c r="F128" s="209" t="s">
        <v>808</v>
      </c>
      <c r="G128" s="210" t="s">
        <v>654</v>
      </c>
      <c r="H128" s="211">
        <v>96.768000000000001</v>
      </c>
      <c r="I128" s="212"/>
      <c r="J128" s="213">
        <f>ROUND(I128*H128,2)</f>
        <v>0</v>
      </c>
      <c r="K128" s="209" t="s">
        <v>132</v>
      </c>
      <c r="L128" s="46"/>
      <c r="M128" s="214" t="s">
        <v>19</v>
      </c>
      <c r="N128" s="215" t="s">
        <v>45</v>
      </c>
      <c r="O128" s="86"/>
      <c r="P128" s="216">
        <f>O128*H128</f>
        <v>0</v>
      </c>
      <c r="Q128" s="216">
        <v>0</v>
      </c>
      <c r="R128" s="216">
        <f>Q128*H128</f>
        <v>0</v>
      </c>
      <c r="S128" s="216">
        <v>0</v>
      </c>
      <c r="T128" s="217">
        <f>S128*H128</f>
        <v>0</v>
      </c>
      <c r="U128" s="40"/>
      <c r="V128" s="40"/>
      <c r="W128" s="40"/>
      <c r="X128" s="40"/>
      <c r="Y128" s="40"/>
      <c r="Z128" s="40"/>
      <c r="AA128" s="40"/>
      <c r="AB128" s="40"/>
      <c r="AC128" s="40"/>
      <c r="AD128" s="40"/>
      <c r="AE128" s="40"/>
      <c r="AR128" s="218" t="s">
        <v>762</v>
      </c>
      <c r="AT128" s="218" t="s">
        <v>128</v>
      </c>
      <c r="AU128" s="218" t="s">
        <v>80</v>
      </c>
      <c r="AY128" s="19" t="s">
        <v>124</v>
      </c>
      <c r="BE128" s="219">
        <f>IF(N128="základní",J128,0)</f>
        <v>0</v>
      </c>
      <c r="BF128" s="219">
        <f>IF(N128="snížená",J128,0)</f>
        <v>0</v>
      </c>
      <c r="BG128" s="219">
        <f>IF(N128="zákl. přenesená",J128,0)</f>
        <v>0</v>
      </c>
      <c r="BH128" s="219">
        <f>IF(N128="sníž. přenesená",J128,0)</f>
        <v>0</v>
      </c>
      <c r="BI128" s="219">
        <f>IF(N128="nulová",J128,0)</f>
        <v>0</v>
      </c>
      <c r="BJ128" s="19" t="s">
        <v>80</v>
      </c>
      <c r="BK128" s="219">
        <f>ROUND(I128*H128,2)</f>
        <v>0</v>
      </c>
      <c r="BL128" s="19" t="s">
        <v>762</v>
      </c>
      <c r="BM128" s="218" t="s">
        <v>809</v>
      </c>
    </row>
    <row r="129" s="13" customFormat="1">
      <c r="A129" s="13"/>
      <c r="B129" s="235"/>
      <c r="C129" s="236"/>
      <c r="D129" s="220" t="s">
        <v>144</v>
      </c>
      <c r="E129" s="237" t="s">
        <v>19</v>
      </c>
      <c r="F129" s="238" t="s">
        <v>780</v>
      </c>
      <c r="G129" s="236"/>
      <c r="H129" s="239">
        <v>96.768000000000001</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144</v>
      </c>
      <c r="AU129" s="245" t="s">
        <v>80</v>
      </c>
      <c r="AV129" s="13" t="s">
        <v>82</v>
      </c>
      <c r="AW129" s="13" t="s">
        <v>35</v>
      </c>
      <c r="AX129" s="13" t="s">
        <v>80</v>
      </c>
      <c r="AY129" s="245" t="s">
        <v>124</v>
      </c>
    </row>
    <row r="130" s="2" customFormat="1" ht="21.75" customHeight="1">
      <c r="A130" s="40"/>
      <c r="B130" s="41"/>
      <c r="C130" s="207" t="s">
        <v>188</v>
      </c>
      <c r="D130" s="207" t="s">
        <v>128</v>
      </c>
      <c r="E130" s="208" t="s">
        <v>810</v>
      </c>
      <c r="F130" s="209" t="s">
        <v>811</v>
      </c>
      <c r="G130" s="210" t="s">
        <v>131</v>
      </c>
      <c r="H130" s="211">
        <v>23</v>
      </c>
      <c r="I130" s="212"/>
      <c r="J130" s="213">
        <f>ROUND(I130*H130,2)</f>
        <v>0</v>
      </c>
      <c r="K130" s="209" t="s">
        <v>132</v>
      </c>
      <c r="L130" s="46"/>
      <c r="M130" s="214" t="s">
        <v>19</v>
      </c>
      <c r="N130" s="215" t="s">
        <v>45</v>
      </c>
      <c r="O130" s="86"/>
      <c r="P130" s="216">
        <f>O130*H130</f>
        <v>0</v>
      </c>
      <c r="Q130" s="216">
        <v>0</v>
      </c>
      <c r="R130" s="216">
        <f>Q130*H130</f>
        <v>0</v>
      </c>
      <c r="S130" s="216">
        <v>0</v>
      </c>
      <c r="T130" s="217">
        <f>S130*H130</f>
        <v>0</v>
      </c>
      <c r="U130" s="40"/>
      <c r="V130" s="40"/>
      <c r="W130" s="40"/>
      <c r="X130" s="40"/>
      <c r="Y130" s="40"/>
      <c r="Z130" s="40"/>
      <c r="AA130" s="40"/>
      <c r="AB130" s="40"/>
      <c r="AC130" s="40"/>
      <c r="AD130" s="40"/>
      <c r="AE130" s="40"/>
      <c r="AR130" s="218" t="s">
        <v>762</v>
      </c>
      <c r="AT130" s="218" t="s">
        <v>128</v>
      </c>
      <c r="AU130" s="218" t="s">
        <v>80</v>
      </c>
      <c r="AY130" s="19" t="s">
        <v>124</v>
      </c>
      <c r="BE130" s="219">
        <f>IF(N130="základní",J130,0)</f>
        <v>0</v>
      </c>
      <c r="BF130" s="219">
        <f>IF(N130="snížená",J130,0)</f>
        <v>0</v>
      </c>
      <c r="BG130" s="219">
        <f>IF(N130="zákl. přenesená",J130,0)</f>
        <v>0</v>
      </c>
      <c r="BH130" s="219">
        <f>IF(N130="sníž. přenesená",J130,0)</f>
        <v>0</v>
      </c>
      <c r="BI130" s="219">
        <f>IF(N130="nulová",J130,0)</f>
        <v>0</v>
      </c>
      <c r="BJ130" s="19" t="s">
        <v>80</v>
      </c>
      <c r="BK130" s="219">
        <f>ROUND(I130*H130,2)</f>
        <v>0</v>
      </c>
      <c r="BL130" s="19" t="s">
        <v>762</v>
      </c>
      <c r="BM130" s="218" t="s">
        <v>812</v>
      </c>
    </row>
    <row r="131" s="2" customFormat="1">
      <c r="A131" s="40"/>
      <c r="B131" s="41"/>
      <c r="C131" s="42"/>
      <c r="D131" s="220" t="s">
        <v>134</v>
      </c>
      <c r="E131" s="42"/>
      <c r="F131" s="221" t="s">
        <v>813</v>
      </c>
      <c r="G131" s="42"/>
      <c r="H131" s="42"/>
      <c r="I131" s="222"/>
      <c r="J131" s="42"/>
      <c r="K131" s="42"/>
      <c r="L131" s="46"/>
      <c r="M131" s="223"/>
      <c r="N131" s="224"/>
      <c r="O131" s="86"/>
      <c r="P131" s="86"/>
      <c r="Q131" s="86"/>
      <c r="R131" s="86"/>
      <c r="S131" s="86"/>
      <c r="T131" s="87"/>
      <c r="U131" s="40"/>
      <c r="V131" s="40"/>
      <c r="W131" s="40"/>
      <c r="X131" s="40"/>
      <c r="Y131" s="40"/>
      <c r="Z131" s="40"/>
      <c r="AA131" s="40"/>
      <c r="AB131" s="40"/>
      <c r="AC131" s="40"/>
      <c r="AD131" s="40"/>
      <c r="AE131" s="40"/>
      <c r="AT131" s="19" t="s">
        <v>134</v>
      </c>
      <c r="AU131" s="19" t="s">
        <v>80</v>
      </c>
    </row>
    <row r="132" s="2" customFormat="1" ht="37.8" customHeight="1">
      <c r="A132" s="40"/>
      <c r="B132" s="41"/>
      <c r="C132" s="207" t="s">
        <v>193</v>
      </c>
      <c r="D132" s="207" t="s">
        <v>128</v>
      </c>
      <c r="E132" s="208" t="s">
        <v>814</v>
      </c>
      <c r="F132" s="209" t="s">
        <v>815</v>
      </c>
      <c r="G132" s="210" t="s">
        <v>131</v>
      </c>
      <c r="H132" s="211">
        <v>38</v>
      </c>
      <c r="I132" s="212"/>
      <c r="J132" s="213">
        <f>ROUND(I132*H132,2)</f>
        <v>0</v>
      </c>
      <c r="K132" s="209" t="s">
        <v>132</v>
      </c>
      <c r="L132" s="46"/>
      <c r="M132" s="214" t="s">
        <v>19</v>
      </c>
      <c r="N132" s="215" t="s">
        <v>45</v>
      </c>
      <c r="O132" s="86"/>
      <c r="P132" s="216">
        <f>O132*H132</f>
        <v>0</v>
      </c>
      <c r="Q132" s="216">
        <v>0</v>
      </c>
      <c r="R132" s="216">
        <f>Q132*H132</f>
        <v>0</v>
      </c>
      <c r="S132" s="216">
        <v>0</v>
      </c>
      <c r="T132" s="217">
        <f>S132*H132</f>
        <v>0</v>
      </c>
      <c r="U132" s="40"/>
      <c r="V132" s="40"/>
      <c r="W132" s="40"/>
      <c r="X132" s="40"/>
      <c r="Y132" s="40"/>
      <c r="Z132" s="40"/>
      <c r="AA132" s="40"/>
      <c r="AB132" s="40"/>
      <c r="AC132" s="40"/>
      <c r="AD132" s="40"/>
      <c r="AE132" s="40"/>
      <c r="AR132" s="218" t="s">
        <v>80</v>
      </c>
      <c r="AT132" s="218" t="s">
        <v>128</v>
      </c>
      <c r="AU132" s="218" t="s">
        <v>80</v>
      </c>
      <c r="AY132" s="19" t="s">
        <v>124</v>
      </c>
      <c r="BE132" s="219">
        <f>IF(N132="základní",J132,0)</f>
        <v>0</v>
      </c>
      <c r="BF132" s="219">
        <f>IF(N132="snížená",J132,0)</f>
        <v>0</v>
      </c>
      <c r="BG132" s="219">
        <f>IF(N132="zákl. přenesená",J132,0)</f>
        <v>0</v>
      </c>
      <c r="BH132" s="219">
        <f>IF(N132="sníž. přenesená",J132,0)</f>
        <v>0</v>
      </c>
      <c r="BI132" s="219">
        <f>IF(N132="nulová",J132,0)</f>
        <v>0</v>
      </c>
      <c r="BJ132" s="19" t="s">
        <v>80</v>
      </c>
      <c r="BK132" s="219">
        <f>ROUND(I132*H132,2)</f>
        <v>0</v>
      </c>
      <c r="BL132" s="19" t="s">
        <v>80</v>
      </c>
      <c r="BM132" s="218" t="s">
        <v>816</v>
      </c>
    </row>
    <row r="133" s="2" customFormat="1">
      <c r="A133" s="40"/>
      <c r="B133" s="41"/>
      <c r="C133" s="42"/>
      <c r="D133" s="220" t="s">
        <v>134</v>
      </c>
      <c r="E133" s="42"/>
      <c r="F133" s="221" t="s">
        <v>817</v>
      </c>
      <c r="G133" s="42"/>
      <c r="H133" s="42"/>
      <c r="I133" s="222"/>
      <c r="J133" s="42"/>
      <c r="K133" s="42"/>
      <c r="L133" s="46"/>
      <c r="M133" s="223"/>
      <c r="N133" s="224"/>
      <c r="O133" s="86"/>
      <c r="P133" s="86"/>
      <c r="Q133" s="86"/>
      <c r="R133" s="86"/>
      <c r="S133" s="86"/>
      <c r="T133" s="87"/>
      <c r="U133" s="40"/>
      <c r="V133" s="40"/>
      <c r="W133" s="40"/>
      <c r="X133" s="40"/>
      <c r="Y133" s="40"/>
      <c r="Z133" s="40"/>
      <c r="AA133" s="40"/>
      <c r="AB133" s="40"/>
      <c r="AC133" s="40"/>
      <c r="AD133" s="40"/>
      <c r="AE133" s="40"/>
      <c r="AT133" s="19" t="s">
        <v>134</v>
      </c>
      <c r="AU133" s="19" t="s">
        <v>80</v>
      </c>
    </row>
    <row r="134" s="2" customFormat="1" ht="62.7" customHeight="1">
      <c r="A134" s="40"/>
      <c r="B134" s="41"/>
      <c r="C134" s="207" t="s">
        <v>198</v>
      </c>
      <c r="D134" s="207" t="s">
        <v>128</v>
      </c>
      <c r="E134" s="208" t="s">
        <v>818</v>
      </c>
      <c r="F134" s="209" t="s">
        <v>819</v>
      </c>
      <c r="G134" s="210" t="s">
        <v>131</v>
      </c>
      <c r="H134" s="211">
        <v>1</v>
      </c>
      <c r="I134" s="212"/>
      <c r="J134" s="213">
        <f>ROUND(I134*H134,2)</f>
        <v>0</v>
      </c>
      <c r="K134" s="209" t="s">
        <v>132</v>
      </c>
      <c r="L134" s="46"/>
      <c r="M134" s="214" t="s">
        <v>19</v>
      </c>
      <c r="N134" s="215" t="s">
        <v>45</v>
      </c>
      <c r="O134" s="86"/>
      <c r="P134" s="216">
        <f>O134*H134</f>
        <v>0</v>
      </c>
      <c r="Q134" s="216">
        <v>0</v>
      </c>
      <c r="R134" s="216">
        <f>Q134*H134</f>
        <v>0</v>
      </c>
      <c r="S134" s="216">
        <v>0</v>
      </c>
      <c r="T134" s="217">
        <f>S134*H134</f>
        <v>0</v>
      </c>
      <c r="U134" s="40"/>
      <c r="V134" s="40"/>
      <c r="W134" s="40"/>
      <c r="X134" s="40"/>
      <c r="Y134" s="40"/>
      <c r="Z134" s="40"/>
      <c r="AA134" s="40"/>
      <c r="AB134" s="40"/>
      <c r="AC134" s="40"/>
      <c r="AD134" s="40"/>
      <c r="AE134" s="40"/>
      <c r="AR134" s="218" t="s">
        <v>80</v>
      </c>
      <c r="AT134" s="218" t="s">
        <v>128</v>
      </c>
      <c r="AU134" s="218" t="s">
        <v>80</v>
      </c>
      <c r="AY134" s="19" t="s">
        <v>124</v>
      </c>
      <c r="BE134" s="219">
        <f>IF(N134="základní",J134,0)</f>
        <v>0</v>
      </c>
      <c r="BF134" s="219">
        <f>IF(N134="snížená",J134,0)</f>
        <v>0</v>
      </c>
      <c r="BG134" s="219">
        <f>IF(N134="zákl. přenesená",J134,0)</f>
        <v>0</v>
      </c>
      <c r="BH134" s="219">
        <f>IF(N134="sníž. přenesená",J134,0)</f>
        <v>0</v>
      </c>
      <c r="BI134" s="219">
        <f>IF(N134="nulová",J134,0)</f>
        <v>0</v>
      </c>
      <c r="BJ134" s="19" t="s">
        <v>80</v>
      </c>
      <c r="BK134" s="219">
        <f>ROUND(I134*H134,2)</f>
        <v>0</v>
      </c>
      <c r="BL134" s="19" t="s">
        <v>80</v>
      </c>
      <c r="BM134" s="218" t="s">
        <v>820</v>
      </c>
    </row>
    <row r="135" s="2" customFormat="1" ht="24.15" customHeight="1">
      <c r="A135" s="40"/>
      <c r="B135" s="41"/>
      <c r="C135" s="207" t="s">
        <v>203</v>
      </c>
      <c r="D135" s="207" t="s">
        <v>128</v>
      </c>
      <c r="E135" s="208" t="s">
        <v>821</v>
      </c>
      <c r="F135" s="209" t="s">
        <v>822</v>
      </c>
      <c r="G135" s="210" t="s">
        <v>131</v>
      </c>
      <c r="H135" s="211">
        <v>1</v>
      </c>
      <c r="I135" s="212"/>
      <c r="J135" s="213">
        <f>ROUND(I135*H135,2)</f>
        <v>0</v>
      </c>
      <c r="K135" s="209" t="s">
        <v>132</v>
      </c>
      <c r="L135" s="46"/>
      <c r="M135" s="214" t="s">
        <v>19</v>
      </c>
      <c r="N135" s="215" t="s">
        <v>45</v>
      </c>
      <c r="O135" s="86"/>
      <c r="P135" s="216">
        <f>O135*H135</f>
        <v>0</v>
      </c>
      <c r="Q135" s="216">
        <v>0</v>
      </c>
      <c r="R135" s="216">
        <f>Q135*H135</f>
        <v>0</v>
      </c>
      <c r="S135" s="216">
        <v>0</v>
      </c>
      <c r="T135" s="217">
        <f>S135*H135</f>
        <v>0</v>
      </c>
      <c r="U135" s="40"/>
      <c r="V135" s="40"/>
      <c r="W135" s="40"/>
      <c r="X135" s="40"/>
      <c r="Y135" s="40"/>
      <c r="Z135" s="40"/>
      <c r="AA135" s="40"/>
      <c r="AB135" s="40"/>
      <c r="AC135" s="40"/>
      <c r="AD135" s="40"/>
      <c r="AE135" s="40"/>
      <c r="AR135" s="218" t="s">
        <v>80</v>
      </c>
      <c r="AT135" s="218" t="s">
        <v>128</v>
      </c>
      <c r="AU135" s="218" t="s">
        <v>80</v>
      </c>
      <c r="AY135" s="19" t="s">
        <v>124</v>
      </c>
      <c r="BE135" s="219">
        <f>IF(N135="základní",J135,0)</f>
        <v>0</v>
      </c>
      <c r="BF135" s="219">
        <f>IF(N135="snížená",J135,0)</f>
        <v>0</v>
      </c>
      <c r="BG135" s="219">
        <f>IF(N135="zákl. přenesená",J135,0)</f>
        <v>0</v>
      </c>
      <c r="BH135" s="219">
        <f>IF(N135="sníž. přenesená",J135,0)</f>
        <v>0</v>
      </c>
      <c r="BI135" s="219">
        <f>IF(N135="nulová",J135,0)</f>
        <v>0</v>
      </c>
      <c r="BJ135" s="19" t="s">
        <v>80</v>
      </c>
      <c r="BK135" s="219">
        <f>ROUND(I135*H135,2)</f>
        <v>0</v>
      </c>
      <c r="BL135" s="19" t="s">
        <v>80</v>
      </c>
      <c r="BM135" s="218" t="s">
        <v>823</v>
      </c>
    </row>
    <row r="136" s="2" customFormat="1" ht="55.5" customHeight="1">
      <c r="A136" s="40"/>
      <c r="B136" s="41"/>
      <c r="C136" s="207" t="s">
        <v>209</v>
      </c>
      <c r="D136" s="207" t="s">
        <v>128</v>
      </c>
      <c r="E136" s="208" t="s">
        <v>824</v>
      </c>
      <c r="F136" s="209" t="s">
        <v>825</v>
      </c>
      <c r="G136" s="210" t="s">
        <v>131</v>
      </c>
      <c r="H136" s="211">
        <v>1</v>
      </c>
      <c r="I136" s="212"/>
      <c r="J136" s="213">
        <f>ROUND(I136*H136,2)</f>
        <v>0</v>
      </c>
      <c r="K136" s="209" t="s">
        <v>132</v>
      </c>
      <c r="L136" s="46"/>
      <c r="M136" s="214" t="s">
        <v>19</v>
      </c>
      <c r="N136" s="215" t="s">
        <v>45</v>
      </c>
      <c r="O136" s="86"/>
      <c r="P136" s="216">
        <f>O136*H136</f>
        <v>0</v>
      </c>
      <c r="Q136" s="216">
        <v>0</v>
      </c>
      <c r="R136" s="216">
        <f>Q136*H136</f>
        <v>0</v>
      </c>
      <c r="S136" s="216">
        <v>0</v>
      </c>
      <c r="T136" s="217">
        <f>S136*H136</f>
        <v>0</v>
      </c>
      <c r="U136" s="40"/>
      <c r="V136" s="40"/>
      <c r="W136" s="40"/>
      <c r="X136" s="40"/>
      <c r="Y136" s="40"/>
      <c r="Z136" s="40"/>
      <c r="AA136" s="40"/>
      <c r="AB136" s="40"/>
      <c r="AC136" s="40"/>
      <c r="AD136" s="40"/>
      <c r="AE136" s="40"/>
      <c r="AR136" s="218" t="s">
        <v>80</v>
      </c>
      <c r="AT136" s="218" t="s">
        <v>128</v>
      </c>
      <c r="AU136" s="218" t="s">
        <v>80</v>
      </c>
      <c r="AY136" s="19" t="s">
        <v>124</v>
      </c>
      <c r="BE136" s="219">
        <f>IF(N136="základní",J136,0)</f>
        <v>0</v>
      </c>
      <c r="BF136" s="219">
        <f>IF(N136="snížená",J136,0)</f>
        <v>0</v>
      </c>
      <c r="BG136" s="219">
        <f>IF(N136="zákl. přenesená",J136,0)</f>
        <v>0</v>
      </c>
      <c r="BH136" s="219">
        <f>IF(N136="sníž. přenesená",J136,0)</f>
        <v>0</v>
      </c>
      <c r="BI136" s="219">
        <f>IF(N136="nulová",J136,0)</f>
        <v>0</v>
      </c>
      <c r="BJ136" s="19" t="s">
        <v>80</v>
      </c>
      <c r="BK136" s="219">
        <f>ROUND(I136*H136,2)</f>
        <v>0</v>
      </c>
      <c r="BL136" s="19" t="s">
        <v>80</v>
      </c>
      <c r="BM136" s="218" t="s">
        <v>826</v>
      </c>
    </row>
    <row r="137" s="2" customFormat="1" ht="21.75" customHeight="1">
      <c r="A137" s="40"/>
      <c r="B137" s="41"/>
      <c r="C137" s="207" t="s">
        <v>8</v>
      </c>
      <c r="D137" s="207" t="s">
        <v>128</v>
      </c>
      <c r="E137" s="208" t="s">
        <v>827</v>
      </c>
      <c r="F137" s="209" t="s">
        <v>828</v>
      </c>
      <c r="G137" s="210" t="s">
        <v>131</v>
      </c>
      <c r="H137" s="211">
        <v>1</v>
      </c>
      <c r="I137" s="212"/>
      <c r="J137" s="213">
        <f>ROUND(I137*H137,2)</f>
        <v>0</v>
      </c>
      <c r="K137" s="209" t="s">
        <v>132</v>
      </c>
      <c r="L137" s="46"/>
      <c r="M137" s="214" t="s">
        <v>19</v>
      </c>
      <c r="N137" s="215" t="s">
        <v>45</v>
      </c>
      <c r="O137" s="86"/>
      <c r="P137" s="216">
        <f>O137*H137</f>
        <v>0</v>
      </c>
      <c r="Q137" s="216">
        <v>0</v>
      </c>
      <c r="R137" s="216">
        <f>Q137*H137</f>
        <v>0</v>
      </c>
      <c r="S137" s="216">
        <v>0</v>
      </c>
      <c r="T137" s="217">
        <f>S137*H137</f>
        <v>0</v>
      </c>
      <c r="U137" s="40"/>
      <c r="V137" s="40"/>
      <c r="W137" s="40"/>
      <c r="X137" s="40"/>
      <c r="Y137" s="40"/>
      <c r="Z137" s="40"/>
      <c r="AA137" s="40"/>
      <c r="AB137" s="40"/>
      <c r="AC137" s="40"/>
      <c r="AD137" s="40"/>
      <c r="AE137" s="40"/>
      <c r="AR137" s="218" t="s">
        <v>80</v>
      </c>
      <c r="AT137" s="218" t="s">
        <v>128</v>
      </c>
      <c r="AU137" s="218" t="s">
        <v>80</v>
      </c>
      <c r="AY137" s="19" t="s">
        <v>124</v>
      </c>
      <c r="BE137" s="219">
        <f>IF(N137="základní",J137,0)</f>
        <v>0</v>
      </c>
      <c r="BF137" s="219">
        <f>IF(N137="snížená",J137,0)</f>
        <v>0</v>
      </c>
      <c r="BG137" s="219">
        <f>IF(N137="zákl. přenesená",J137,0)</f>
        <v>0</v>
      </c>
      <c r="BH137" s="219">
        <f>IF(N137="sníž. přenesená",J137,0)</f>
        <v>0</v>
      </c>
      <c r="BI137" s="219">
        <f>IF(N137="nulová",J137,0)</f>
        <v>0</v>
      </c>
      <c r="BJ137" s="19" t="s">
        <v>80</v>
      </c>
      <c r="BK137" s="219">
        <f>ROUND(I137*H137,2)</f>
        <v>0</v>
      </c>
      <c r="BL137" s="19" t="s">
        <v>80</v>
      </c>
      <c r="BM137" s="218" t="s">
        <v>829</v>
      </c>
    </row>
    <row r="138" s="2" customFormat="1" ht="24.15" customHeight="1">
      <c r="A138" s="40"/>
      <c r="B138" s="41"/>
      <c r="C138" s="207" t="s">
        <v>218</v>
      </c>
      <c r="D138" s="207" t="s">
        <v>128</v>
      </c>
      <c r="E138" s="208" t="s">
        <v>830</v>
      </c>
      <c r="F138" s="209" t="s">
        <v>831</v>
      </c>
      <c r="G138" s="210" t="s">
        <v>131</v>
      </c>
      <c r="H138" s="211">
        <v>1</v>
      </c>
      <c r="I138" s="212"/>
      <c r="J138" s="213">
        <f>ROUND(I138*H138,2)</f>
        <v>0</v>
      </c>
      <c r="K138" s="209" t="s">
        <v>132</v>
      </c>
      <c r="L138" s="46"/>
      <c r="M138" s="278" t="s">
        <v>19</v>
      </c>
      <c r="N138" s="279" t="s">
        <v>45</v>
      </c>
      <c r="O138" s="280"/>
      <c r="P138" s="281">
        <f>O138*H138</f>
        <v>0</v>
      </c>
      <c r="Q138" s="281">
        <v>0</v>
      </c>
      <c r="R138" s="281">
        <f>Q138*H138</f>
        <v>0</v>
      </c>
      <c r="S138" s="281">
        <v>0</v>
      </c>
      <c r="T138" s="282">
        <f>S138*H138</f>
        <v>0</v>
      </c>
      <c r="U138" s="40"/>
      <c r="V138" s="40"/>
      <c r="W138" s="40"/>
      <c r="X138" s="40"/>
      <c r="Y138" s="40"/>
      <c r="Z138" s="40"/>
      <c r="AA138" s="40"/>
      <c r="AB138" s="40"/>
      <c r="AC138" s="40"/>
      <c r="AD138" s="40"/>
      <c r="AE138" s="40"/>
      <c r="AR138" s="218" t="s">
        <v>80</v>
      </c>
      <c r="AT138" s="218" t="s">
        <v>128</v>
      </c>
      <c r="AU138" s="218" t="s">
        <v>80</v>
      </c>
      <c r="AY138" s="19" t="s">
        <v>124</v>
      </c>
      <c r="BE138" s="219">
        <f>IF(N138="základní",J138,0)</f>
        <v>0</v>
      </c>
      <c r="BF138" s="219">
        <f>IF(N138="snížená",J138,0)</f>
        <v>0</v>
      </c>
      <c r="BG138" s="219">
        <f>IF(N138="zákl. přenesená",J138,0)</f>
        <v>0</v>
      </c>
      <c r="BH138" s="219">
        <f>IF(N138="sníž. přenesená",J138,0)</f>
        <v>0</v>
      </c>
      <c r="BI138" s="219">
        <f>IF(N138="nulová",J138,0)</f>
        <v>0</v>
      </c>
      <c r="BJ138" s="19" t="s">
        <v>80</v>
      </c>
      <c r="BK138" s="219">
        <f>ROUND(I138*H138,2)</f>
        <v>0</v>
      </c>
      <c r="BL138" s="19" t="s">
        <v>80</v>
      </c>
      <c r="BM138" s="218" t="s">
        <v>832</v>
      </c>
    </row>
    <row r="139" s="2" customFormat="1" ht="6.96" customHeight="1">
      <c r="A139" s="40"/>
      <c r="B139" s="61"/>
      <c r="C139" s="62"/>
      <c r="D139" s="62"/>
      <c r="E139" s="62"/>
      <c r="F139" s="62"/>
      <c r="G139" s="62"/>
      <c r="H139" s="62"/>
      <c r="I139" s="62"/>
      <c r="J139" s="62"/>
      <c r="K139" s="62"/>
      <c r="L139" s="46"/>
      <c r="M139" s="40"/>
      <c r="O139" s="40"/>
      <c r="P139" s="40"/>
      <c r="Q139" s="40"/>
      <c r="R139" s="40"/>
      <c r="S139" s="40"/>
      <c r="T139" s="40"/>
      <c r="U139" s="40"/>
      <c r="V139" s="40"/>
      <c r="W139" s="40"/>
      <c r="X139" s="40"/>
      <c r="Y139" s="40"/>
      <c r="Z139" s="40"/>
      <c r="AA139" s="40"/>
      <c r="AB139" s="40"/>
      <c r="AC139" s="40"/>
      <c r="AD139" s="40"/>
      <c r="AE139" s="40"/>
    </row>
  </sheetData>
  <sheetProtection sheet="1" autoFilter="0" formatColumns="0" formatRows="0" objects="1" scenarios="1" spinCount="100000" saltValue="XCVeavKK8IoTCM0oq1INnROTcB0zlca6VlCtfkYNgmYDm/zEmXfgYhhfGxdye4E12gXUXRImjDFtb8VIZaJ72g==" hashValue="5ZqXq/9FYQYqMzheTNof5Kc+A7NneNcusF5K+DvM/ulz7XusQxfZg+agP/MSVmYGuW+eHSX73ux34AySiNIv+Q==" algorithmName="SHA-512" password="CC35"/>
  <autoFilter ref="C85:K138"/>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96" customWidth="1"/>
    <col min="2" max="2" width="1.667969" style="296" customWidth="1"/>
    <col min="3" max="4" width="5" style="296" customWidth="1"/>
    <col min="5" max="5" width="11.66016" style="296" customWidth="1"/>
    <col min="6" max="6" width="9.160156" style="296" customWidth="1"/>
    <col min="7" max="7" width="5" style="296" customWidth="1"/>
    <col min="8" max="8" width="77.83203" style="296" customWidth="1"/>
    <col min="9" max="10" width="20" style="296" customWidth="1"/>
    <col min="11" max="11" width="1.667969" style="296" customWidth="1"/>
  </cols>
  <sheetData>
    <row r="1" s="1" customFormat="1" ht="37.5" customHeight="1"/>
    <row r="2" s="1" customFormat="1" ht="7.5" customHeight="1">
      <c r="B2" s="297"/>
      <c r="C2" s="298"/>
      <c r="D2" s="298"/>
      <c r="E2" s="298"/>
      <c r="F2" s="298"/>
      <c r="G2" s="298"/>
      <c r="H2" s="298"/>
      <c r="I2" s="298"/>
      <c r="J2" s="298"/>
      <c r="K2" s="299"/>
    </row>
    <row r="3" s="17" customFormat="1" ht="45" customHeight="1">
      <c r="B3" s="300"/>
      <c r="C3" s="301" t="s">
        <v>833</v>
      </c>
      <c r="D3" s="301"/>
      <c r="E3" s="301"/>
      <c r="F3" s="301"/>
      <c r="G3" s="301"/>
      <c r="H3" s="301"/>
      <c r="I3" s="301"/>
      <c r="J3" s="301"/>
      <c r="K3" s="302"/>
    </row>
    <row r="4" s="1" customFormat="1" ht="25.5" customHeight="1">
      <c r="B4" s="303"/>
      <c r="C4" s="304" t="s">
        <v>834</v>
      </c>
      <c r="D4" s="304"/>
      <c r="E4" s="304"/>
      <c r="F4" s="304"/>
      <c r="G4" s="304"/>
      <c r="H4" s="304"/>
      <c r="I4" s="304"/>
      <c r="J4" s="304"/>
      <c r="K4" s="305"/>
    </row>
    <row r="5" s="1" customFormat="1" ht="5.25" customHeight="1">
      <c r="B5" s="303"/>
      <c r="C5" s="306"/>
      <c r="D5" s="306"/>
      <c r="E5" s="306"/>
      <c r="F5" s="306"/>
      <c r="G5" s="306"/>
      <c r="H5" s="306"/>
      <c r="I5" s="306"/>
      <c r="J5" s="306"/>
      <c r="K5" s="305"/>
    </row>
    <row r="6" s="1" customFormat="1" ht="15" customHeight="1">
      <c r="B6" s="303"/>
      <c r="C6" s="307" t="s">
        <v>835</v>
      </c>
      <c r="D6" s="307"/>
      <c r="E6" s="307"/>
      <c r="F6" s="307"/>
      <c r="G6" s="307"/>
      <c r="H6" s="307"/>
      <c r="I6" s="307"/>
      <c r="J6" s="307"/>
      <c r="K6" s="305"/>
    </row>
    <row r="7" s="1" customFormat="1" ht="15" customHeight="1">
      <c r="B7" s="308"/>
      <c r="C7" s="307" t="s">
        <v>836</v>
      </c>
      <c r="D7" s="307"/>
      <c r="E7" s="307"/>
      <c r="F7" s="307"/>
      <c r="G7" s="307"/>
      <c r="H7" s="307"/>
      <c r="I7" s="307"/>
      <c r="J7" s="307"/>
      <c r="K7" s="305"/>
    </row>
    <row r="8" s="1" customFormat="1" ht="12.75" customHeight="1">
      <c r="B8" s="308"/>
      <c r="C8" s="307"/>
      <c r="D8" s="307"/>
      <c r="E8" s="307"/>
      <c r="F8" s="307"/>
      <c r="G8" s="307"/>
      <c r="H8" s="307"/>
      <c r="I8" s="307"/>
      <c r="J8" s="307"/>
      <c r="K8" s="305"/>
    </row>
    <row r="9" s="1" customFormat="1" ht="15" customHeight="1">
      <c r="B9" s="308"/>
      <c r="C9" s="307" t="s">
        <v>837</v>
      </c>
      <c r="D9" s="307"/>
      <c r="E9" s="307"/>
      <c r="F9" s="307"/>
      <c r="G9" s="307"/>
      <c r="H9" s="307"/>
      <c r="I9" s="307"/>
      <c r="J9" s="307"/>
      <c r="K9" s="305"/>
    </row>
    <row r="10" s="1" customFormat="1" ht="15" customHeight="1">
      <c r="B10" s="308"/>
      <c r="C10" s="307"/>
      <c r="D10" s="307" t="s">
        <v>838</v>
      </c>
      <c r="E10" s="307"/>
      <c r="F10" s="307"/>
      <c r="G10" s="307"/>
      <c r="H10" s="307"/>
      <c r="I10" s="307"/>
      <c r="J10" s="307"/>
      <c r="K10" s="305"/>
    </row>
    <row r="11" s="1" customFormat="1" ht="15" customHeight="1">
      <c r="B11" s="308"/>
      <c r="C11" s="309"/>
      <c r="D11" s="307" t="s">
        <v>839</v>
      </c>
      <c r="E11" s="307"/>
      <c r="F11" s="307"/>
      <c r="G11" s="307"/>
      <c r="H11" s="307"/>
      <c r="I11" s="307"/>
      <c r="J11" s="307"/>
      <c r="K11" s="305"/>
    </row>
    <row r="12" s="1" customFormat="1" ht="15" customHeight="1">
      <c r="B12" s="308"/>
      <c r="C12" s="309"/>
      <c r="D12" s="307"/>
      <c r="E12" s="307"/>
      <c r="F12" s="307"/>
      <c r="G12" s="307"/>
      <c r="H12" s="307"/>
      <c r="I12" s="307"/>
      <c r="J12" s="307"/>
      <c r="K12" s="305"/>
    </row>
    <row r="13" s="1" customFormat="1" ht="15" customHeight="1">
      <c r="B13" s="308"/>
      <c r="C13" s="309"/>
      <c r="D13" s="310" t="s">
        <v>840</v>
      </c>
      <c r="E13" s="307"/>
      <c r="F13" s="307"/>
      <c r="G13" s="307"/>
      <c r="H13" s="307"/>
      <c r="I13" s="307"/>
      <c r="J13" s="307"/>
      <c r="K13" s="305"/>
    </row>
    <row r="14" s="1" customFormat="1" ht="12.75" customHeight="1">
      <c r="B14" s="308"/>
      <c r="C14" s="309"/>
      <c r="D14" s="309"/>
      <c r="E14" s="309"/>
      <c r="F14" s="309"/>
      <c r="G14" s="309"/>
      <c r="H14" s="309"/>
      <c r="I14" s="309"/>
      <c r="J14" s="309"/>
      <c r="K14" s="305"/>
    </row>
    <row r="15" s="1" customFormat="1" ht="15" customHeight="1">
      <c r="B15" s="308"/>
      <c r="C15" s="309"/>
      <c r="D15" s="307" t="s">
        <v>841</v>
      </c>
      <c r="E15" s="307"/>
      <c r="F15" s="307"/>
      <c r="G15" s="307"/>
      <c r="H15" s="307"/>
      <c r="I15" s="307"/>
      <c r="J15" s="307"/>
      <c r="K15" s="305"/>
    </row>
    <row r="16" s="1" customFormat="1" ht="15" customHeight="1">
      <c r="B16" s="308"/>
      <c r="C16" s="309"/>
      <c r="D16" s="307" t="s">
        <v>842</v>
      </c>
      <c r="E16" s="307"/>
      <c r="F16" s="307"/>
      <c r="G16" s="307"/>
      <c r="H16" s="307"/>
      <c r="I16" s="307"/>
      <c r="J16" s="307"/>
      <c r="K16" s="305"/>
    </row>
    <row r="17" s="1" customFormat="1" ht="15" customHeight="1">
      <c r="B17" s="308"/>
      <c r="C17" s="309"/>
      <c r="D17" s="307" t="s">
        <v>843</v>
      </c>
      <c r="E17" s="307"/>
      <c r="F17" s="307"/>
      <c r="G17" s="307"/>
      <c r="H17" s="307"/>
      <c r="I17" s="307"/>
      <c r="J17" s="307"/>
      <c r="K17" s="305"/>
    </row>
    <row r="18" s="1" customFormat="1" ht="15" customHeight="1">
      <c r="B18" s="308"/>
      <c r="C18" s="309"/>
      <c r="D18" s="309"/>
      <c r="E18" s="311" t="s">
        <v>844</v>
      </c>
      <c r="F18" s="307" t="s">
        <v>845</v>
      </c>
      <c r="G18" s="307"/>
      <c r="H18" s="307"/>
      <c r="I18" s="307"/>
      <c r="J18" s="307"/>
      <c r="K18" s="305"/>
    </row>
    <row r="19" s="1" customFormat="1" ht="15" customHeight="1">
      <c r="B19" s="308"/>
      <c r="C19" s="309"/>
      <c r="D19" s="309"/>
      <c r="E19" s="311" t="s">
        <v>846</v>
      </c>
      <c r="F19" s="307" t="s">
        <v>847</v>
      </c>
      <c r="G19" s="307"/>
      <c r="H19" s="307"/>
      <c r="I19" s="307"/>
      <c r="J19" s="307"/>
      <c r="K19" s="305"/>
    </row>
    <row r="20" s="1" customFormat="1" ht="15" customHeight="1">
      <c r="B20" s="308"/>
      <c r="C20" s="309"/>
      <c r="D20" s="309"/>
      <c r="E20" s="311" t="s">
        <v>79</v>
      </c>
      <c r="F20" s="307" t="s">
        <v>848</v>
      </c>
      <c r="G20" s="307"/>
      <c r="H20" s="307"/>
      <c r="I20" s="307"/>
      <c r="J20" s="307"/>
      <c r="K20" s="305"/>
    </row>
    <row r="21" s="1" customFormat="1" ht="15" customHeight="1">
      <c r="B21" s="308"/>
      <c r="C21" s="309"/>
      <c r="D21" s="309"/>
      <c r="E21" s="311" t="s">
        <v>849</v>
      </c>
      <c r="F21" s="307" t="s">
        <v>850</v>
      </c>
      <c r="G21" s="307"/>
      <c r="H21" s="307"/>
      <c r="I21" s="307"/>
      <c r="J21" s="307"/>
      <c r="K21" s="305"/>
    </row>
    <row r="22" s="1" customFormat="1" ht="15" customHeight="1">
      <c r="B22" s="308"/>
      <c r="C22" s="309"/>
      <c r="D22" s="309"/>
      <c r="E22" s="311" t="s">
        <v>125</v>
      </c>
      <c r="F22" s="307" t="s">
        <v>126</v>
      </c>
      <c r="G22" s="307"/>
      <c r="H22" s="307"/>
      <c r="I22" s="307"/>
      <c r="J22" s="307"/>
      <c r="K22" s="305"/>
    </row>
    <row r="23" s="1" customFormat="1" ht="15" customHeight="1">
      <c r="B23" s="308"/>
      <c r="C23" s="309"/>
      <c r="D23" s="309"/>
      <c r="E23" s="311" t="s">
        <v>86</v>
      </c>
      <c r="F23" s="307" t="s">
        <v>851</v>
      </c>
      <c r="G23" s="307"/>
      <c r="H23" s="307"/>
      <c r="I23" s="307"/>
      <c r="J23" s="307"/>
      <c r="K23" s="305"/>
    </row>
    <row r="24" s="1" customFormat="1" ht="12.75" customHeight="1">
      <c r="B24" s="308"/>
      <c r="C24" s="309"/>
      <c r="D24" s="309"/>
      <c r="E24" s="309"/>
      <c r="F24" s="309"/>
      <c r="G24" s="309"/>
      <c r="H24" s="309"/>
      <c r="I24" s="309"/>
      <c r="J24" s="309"/>
      <c r="K24" s="305"/>
    </row>
    <row r="25" s="1" customFormat="1" ht="15" customHeight="1">
      <c r="B25" s="308"/>
      <c r="C25" s="307" t="s">
        <v>852</v>
      </c>
      <c r="D25" s="307"/>
      <c r="E25" s="307"/>
      <c r="F25" s="307"/>
      <c r="G25" s="307"/>
      <c r="H25" s="307"/>
      <c r="I25" s="307"/>
      <c r="J25" s="307"/>
      <c r="K25" s="305"/>
    </row>
    <row r="26" s="1" customFormat="1" ht="15" customHeight="1">
      <c r="B26" s="308"/>
      <c r="C26" s="307" t="s">
        <v>853</v>
      </c>
      <c r="D26" s="307"/>
      <c r="E26" s="307"/>
      <c r="F26" s="307"/>
      <c r="G26" s="307"/>
      <c r="H26" s="307"/>
      <c r="I26" s="307"/>
      <c r="J26" s="307"/>
      <c r="K26" s="305"/>
    </row>
    <row r="27" s="1" customFormat="1" ht="15" customHeight="1">
      <c r="B27" s="308"/>
      <c r="C27" s="307"/>
      <c r="D27" s="307" t="s">
        <v>854</v>
      </c>
      <c r="E27" s="307"/>
      <c r="F27" s="307"/>
      <c r="G27" s="307"/>
      <c r="H27" s="307"/>
      <c r="I27" s="307"/>
      <c r="J27" s="307"/>
      <c r="K27" s="305"/>
    </row>
    <row r="28" s="1" customFormat="1" ht="15" customHeight="1">
      <c r="B28" s="308"/>
      <c r="C28" s="309"/>
      <c r="D28" s="307" t="s">
        <v>855</v>
      </c>
      <c r="E28" s="307"/>
      <c r="F28" s="307"/>
      <c r="G28" s="307"/>
      <c r="H28" s="307"/>
      <c r="I28" s="307"/>
      <c r="J28" s="307"/>
      <c r="K28" s="305"/>
    </row>
    <row r="29" s="1" customFormat="1" ht="12.75" customHeight="1">
      <c r="B29" s="308"/>
      <c r="C29" s="309"/>
      <c r="D29" s="309"/>
      <c r="E29" s="309"/>
      <c r="F29" s="309"/>
      <c r="G29" s="309"/>
      <c r="H29" s="309"/>
      <c r="I29" s="309"/>
      <c r="J29" s="309"/>
      <c r="K29" s="305"/>
    </row>
    <row r="30" s="1" customFormat="1" ht="15" customHeight="1">
      <c r="B30" s="308"/>
      <c r="C30" s="309"/>
      <c r="D30" s="307" t="s">
        <v>856</v>
      </c>
      <c r="E30" s="307"/>
      <c r="F30" s="307"/>
      <c r="G30" s="307"/>
      <c r="H30" s="307"/>
      <c r="I30" s="307"/>
      <c r="J30" s="307"/>
      <c r="K30" s="305"/>
    </row>
    <row r="31" s="1" customFormat="1" ht="15" customHeight="1">
      <c r="B31" s="308"/>
      <c r="C31" s="309"/>
      <c r="D31" s="307" t="s">
        <v>857</v>
      </c>
      <c r="E31" s="307"/>
      <c r="F31" s="307"/>
      <c r="G31" s="307"/>
      <c r="H31" s="307"/>
      <c r="I31" s="307"/>
      <c r="J31" s="307"/>
      <c r="K31" s="305"/>
    </row>
    <row r="32" s="1" customFormat="1" ht="12.75" customHeight="1">
      <c r="B32" s="308"/>
      <c r="C32" s="309"/>
      <c r="D32" s="309"/>
      <c r="E32" s="309"/>
      <c r="F32" s="309"/>
      <c r="G32" s="309"/>
      <c r="H32" s="309"/>
      <c r="I32" s="309"/>
      <c r="J32" s="309"/>
      <c r="K32" s="305"/>
    </row>
    <row r="33" s="1" customFormat="1" ht="15" customHeight="1">
      <c r="B33" s="308"/>
      <c r="C33" s="309"/>
      <c r="D33" s="307" t="s">
        <v>858</v>
      </c>
      <c r="E33" s="307"/>
      <c r="F33" s="307"/>
      <c r="G33" s="307"/>
      <c r="H33" s="307"/>
      <c r="I33" s="307"/>
      <c r="J33" s="307"/>
      <c r="K33" s="305"/>
    </row>
    <row r="34" s="1" customFormat="1" ht="15" customHeight="1">
      <c r="B34" s="308"/>
      <c r="C34" s="309"/>
      <c r="D34" s="307" t="s">
        <v>859</v>
      </c>
      <c r="E34" s="307"/>
      <c r="F34" s="307"/>
      <c r="G34" s="307"/>
      <c r="H34" s="307"/>
      <c r="I34" s="307"/>
      <c r="J34" s="307"/>
      <c r="K34" s="305"/>
    </row>
    <row r="35" s="1" customFormat="1" ht="15" customHeight="1">
      <c r="B35" s="308"/>
      <c r="C35" s="309"/>
      <c r="D35" s="307" t="s">
        <v>860</v>
      </c>
      <c r="E35" s="307"/>
      <c r="F35" s="307"/>
      <c r="G35" s="307"/>
      <c r="H35" s="307"/>
      <c r="I35" s="307"/>
      <c r="J35" s="307"/>
      <c r="K35" s="305"/>
    </row>
    <row r="36" s="1" customFormat="1" ht="15" customHeight="1">
      <c r="B36" s="308"/>
      <c r="C36" s="309"/>
      <c r="D36" s="307"/>
      <c r="E36" s="310" t="s">
        <v>109</v>
      </c>
      <c r="F36" s="307"/>
      <c r="G36" s="307" t="s">
        <v>861</v>
      </c>
      <c r="H36" s="307"/>
      <c r="I36" s="307"/>
      <c r="J36" s="307"/>
      <c r="K36" s="305"/>
    </row>
    <row r="37" s="1" customFormat="1" ht="30.75" customHeight="1">
      <c r="B37" s="308"/>
      <c r="C37" s="309"/>
      <c r="D37" s="307"/>
      <c r="E37" s="310" t="s">
        <v>862</v>
      </c>
      <c r="F37" s="307"/>
      <c r="G37" s="307" t="s">
        <v>863</v>
      </c>
      <c r="H37" s="307"/>
      <c r="I37" s="307"/>
      <c r="J37" s="307"/>
      <c r="K37" s="305"/>
    </row>
    <row r="38" s="1" customFormat="1" ht="15" customHeight="1">
      <c r="B38" s="308"/>
      <c r="C38" s="309"/>
      <c r="D38" s="307"/>
      <c r="E38" s="310" t="s">
        <v>55</v>
      </c>
      <c r="F38" s="307"/>
      <c r="G38" s="307" t="s">
        <v>864</v>
      </c>
      <c r="H38" s="307"/>
      <c r="I38" s="307"/>
      <c r="J38" s="307"/>
      <c r="K38" s="305"/>
    </row>
    <row r="39" s="1" customFormat="1" ht="15" customHeight="1">
      <c r="B39" s="308"/>
      <c r="C39" s="309"/>
      <c r="D39" s="307"/>
      <c r="E39" s="310" t="s">
        <v>56</v>
      </c>
      <c r="F39" s="307"/>
      <c r="G39" s="307" t="s">
        <v>865</v>
      </c>
      <c r="H39" s="307"/>
      <c r="I39" s="307"/>
      <c r="J39" s="307"/>
      <c r="K39" s="305"/>
    </row>
    <row r="40" s="1" customFormat="1" ht="15" customHeight="1">
      <c r="B40" s="308"/>
      <c r="C40" s="309"/>
      <c r="D40" s="307"/>
      <c r="E40" s="310" t="s">
        <v>110</v>
      </c>
      <c r="F40" s="307"/>
      <c r="G40" s="307" t="s">
        <v>866</v>
      </c>
      <c r="H40" s="307"/>
      <c r="I40" s="307"/>
      <c r="J40" s="307"/>
      <c r="K40" s="305"/>
    </row>
    <row r="41" s="1" customFormat="1" ht="15" customHeight="1">
      <c r="B41" s="308"/>
      <c r="C41" s="309"/>
      <c r="D41" s="307"/>
      <c r="E41" s="310" t="s">
        <v>111</v>
      </c>
      <c r="F41" s="307"/>
      <c r="G41" s="307" t="s">
        <v>867</v>
      </c>
      <c r="H41" s="307"/>
      <c r="I41" s="307"/>
      <c r="J41" s="307"/>
      <c r="K41" s="305"/>
    </row>
    <row r="42" s="1" customFormat="1" ht="15" customHeight="1">
      <c r="B42" s="308"/>
      <c r="C42" s="309"/>
      <c r="D42" s="307"/>
      <c r="E42" s="310" t="s">
        <v>868</v>
      </c>
      <c r="F42" s="307"/>
      <c r="G42" s="307" t="s">
        <v>869</v>
      </c>
      <c r="H42" s="307"/>
      <c r="I42" s="307"/>
      <c r="J42" s="307"/>
      <c r="K42" s="305"/>
    </row>
    <row r="43" s="1" customFormat="1" ht="15" customHeight="1">
      <c r="B43" s="308"/>
      <c r="C43" s="309"/>
      <c r="D43" s="307"/>
      <c r="E43" s="310"/>
      <c r="F43" s="307"/>
      <c r="G43" s="307" t="s">
        <v>870</v>
      </c>
      <c r="H43" s="307"/>
      <c r="I43" s="307"/>
      <c r="J43" s="307"/>
      <c r="K43" s="305"/>
    </row>
    <row r="44" s="1" customFormat="1" ht="15" customHeight="1">
      <c r="B44" s="308"/>
      <c r="C44" s="309"/>
      <c r="D44" s="307"/>
      <c r="E44" s="310" t="s">
        <v>871</v>
      </c>
      <c r="F44" s="307"/>
      <c r="G44" s="307" t="s">
        <v>872</v>
      </c>
      <c r="H44" s="307"/>
      <c r="I44" s="307"/>
      <c r="J44" s="307"/>
      <c r="K44" s="305"/>
    </row>
    <row r="45" s="1" customFormat="1" ht="15" customHeight="1">
      <c r="B45" s="308"/>
      <c r="C45" s="309"/>
      <c r="D45" s="307"/>
      <c r="E45" s="310" t="s">
        <v>113</v>
      </c>
      <c r="F45" s="307"/>
      <c r="G45" s="307" t="s">
        <v>873</v>
      </c>
      <c r="H45" s="307"/>
      <c r="I45" s="307"/>
      <c r="J45" s="307"/>
      <c r="K45" s="305"/>
    </row>
    <row r="46" s="1" customFormat="1" ht="12.75" customHeight="1">
      <c r="B46" s="308"/>
      <c r="C46" s="309"/>
      <c r="D46" s="307"/>
      <c r="E46" s="307"/>
      <c r="F46" s="307"/>
      <c r="G46" s="307"/>
      <c r="H46" s="307"/>
      <c r="I46" s="307"/>
      <c r="J46" s="307"/>
      <c r="K46" s="305"/>
    </row>
    <row r="47" s="1" customFormat="1" ht="15" customHeight="1">
      <c r="B47" s="308"/>
      <c r="C47" s="309"/>
      <c r="D47" s="307" t="s">
        <v>874</v>
      </c>
      <c r="E47" s="307"/>
      <c r="F47" s="307"/>
      <c r="G47" s="307"/>
      <c r="H47" s="307"/>
      <c r="I47" s="307"/>
      <c r="J47" s="307"/>
      <c r="K47" s="305"/>
    </row>
    <row r="48" s="1" customFormat="1" ht="15" customHeight="1">
      <c r="B48" s="308"/>
      <c r="C48" s="309"/>
      <c r="D48" s="309"/>
      <c r="E48" s="307" t="s">
        <v>875</v>
      </c>
      <c r="F48" s="307"/>
      <c r="G48" s="307"/>
      <c r="H48" s="307"/>
      <c r="I48" s="307"/>
      <c r="J48" s="307"/>
      <c r="K48" s="305"/>
    </row>
    <row r="49" s="1" customFormat="1" ht="15" customHeight="1">
      <c r="B49" s="308"/>
      <c r="C49" s="309"/>
      <c r="D49" s="309"/>
      <c r="E49" s="307" t="s">
        <v>876</v>
      </c>
      <c r="F49" s="307"/>
      <c r="G49" s="307"/>
      <c r="H49" s="307"/>
      <c r="I49" s="307"/>
      <c r="J49" s="307"/>
      <c r="K49" s="305"/>
    </row>
    <row r="50" s="1" customFormat="1" ht="15" customHeight="1">
      <c r="B50" s="308"/>
      <c r="C50" s="309"/>
      <c r="D50" s="309"/>
      <c r="E50" s="307" t="s">
        <v>877</v>
      </c>
      <c r="F50" s="307"/>
      <c r="G50" s="307"/>
      <c r="H50" s="307"/>
      <c r="I50" s="307"/>
      <c r="J50" s="307"/>
      <c r="K50" s="305"/>
    </row>
    <row r="51" s="1" customFormat="1" ht="15" customHeight="1">
      <c r="B51" s="308"/>
      <c r="C51" s="309"/>
      <c r="D51" s="307" t="s">
        <v>878</v>
      </c>
      <c r="E51" s="307"/>
      <c r="F51" s="307"/>
      <c r="G51" s="307"/>
      <c r="H51" s="307"/>
      <c r="I51" s="307"/>
      <c r="J51" s="307"/>
      <c r="K51" s="305"/>
    </row>
    <row r="52" s="1" customFormat="1" ht="25.5" customHeight="1">
      <c r="B52" s="303"/>
      <c r="C52" s="304" t="s">
        <v>879</v>
      </c>
      <c r="D52" s="304"/>
      <c r="E52" s="304"/>
      <c r="F52" s="304"/>
      <c r="G52" s="304"/>
      <c r="H52" s="304"/>
      <c r="I52" s="304"/>
      <c r="J52" s="304"/>
      <c r="K52" s="305"/>
    </row>
    <row r="53" s="1" customFormat="1" ht="5.25" customHeight="1">
      <c r="B53" s="303"/>
      <c r="C53" s="306"/>
      <c r="D53" s="306"/>
      <c r="E53" s="306"/>
      <c r="F53" s="306"/>
      <c r="G53" s="306"/>
      <c r="H53" s="306"/>
      <c r="I53" s="306"/>
      <c r="J53" s="306"/>
      <c r="K53" s="305"/>
    </row>
    <row r="54" s="1" customFormat="1" ht="15" customHeight="1">
      <c r="B54" s="303"/>
      <c r="C54" s="307" t="s">
        <v>880</v>
      </c>
      <c r="D54" s="307"/>
      <c r="E54" s="307"/>
      <c r="F54" s="307"/>
      <c r="G54" s="307"/>
      <c r="H54" s="307"/>
      <c r="I54" s="307"/>
      <c r="J54" s="307"/>
      <c r="K54" s="305"/>
    </row>
    <row r="55" s="1" customFormat="1" ht="15" customHeight="1">
      <c r="B55" s="303"/>
      <c r="C55" s="307" t="s">
        <v>881</v>
      </c>
      <c r="D55" s="307"/>
      <c r="E55" s="307"/>
      <c r="F55" s="307"/>
      <c r="G55" s="307"/>
      <c r="H55" s="307"/>
      <c r="I55" s="307"/>
      <c r="J55" s="307"/>
      <c r="K55" s="305"/>
    </row>
    <row r="56" s="1" customFormat="1" ht="12.75" customHeight="1">
      <c r="B56" s="303"/>
      <c r="C56" s="307"/>
      <c r="D56" s="307"/>
      <c r="E56" s="307"/>
      <c r="F56" s="307"/>
      <c r="G56" s="307"/>
      <c r="H56" s="307"/>
      <c r="I56" s="307"/>
      <c r="J56" s="307"/>
      <c r="K56" s="305"/>
    </row>
    <row r="57" s="1" customFormat="1" ht="15" customHeight="1">
      <c r="B57" s="303"/>
      <c r="C57" s="307" t="s">
        <v>882</v>
      </c>
      <c r="D57" s="307"/>
      <c r="E57" s="307"/>
      <c r="F57" s="307"/>
      <c r="G57" s="307"/>
      <c r="H57" s="307"/>
      <c r="I57" s="307"/>
      <c r="J57" s="307"/>
      <c r="K57" s="305"/>
    </row>
    <row r="58" s="1" customFormat="1" ht="15" customHeight="1">
      <c r="B58" s="303"/>
      <c r="C58" s="309"/>
      <c r="D58" s="307" t="s">
        <v>883</v>
      </c>
      <c r="E58" s="307"/>
      <c r="F58" s="307"/>
      <c r="G58" s="307"/>
      <c r="H58" s="307"/>
      <c r="I58" s="307"/>
      <c r="J58" s="307"/>
      <c r="K58" s="305"/>
    </row>
    <row r="59" s="1" customFormat="1" ht="15" customHeight="1">
      <c r="B59" s="303"/>
      <c r="C59" s="309"/>
      <c r="D59" s="307" t="s">
        <v>884</v>
      </c>
      <c r="E59" s="307"/>
      <c r="F59" s="307"/>
      <c r="G59" s="307"/>
      <c r="H59" s="307"/>
      <c r="I59" s="307"/>
      <c r="J59" s="307"/>
      <c r="K59" s="305"/>
    </row>
    <row r="60" s="1" customFormat="1" ht="15" customHeight="1">
      <c r="B60" s="303"/>
      <c r="C60" s="309"/>
      <c r="D60" s="307" t="s">
        <v>885</v>
      </c>
      <c r="E60" s="307"/>
      <c r="F60" s="307"/>
      <c r="G60" s="307"/>
      <c r="H60" s="307"/>
      <c r="I60" s="307"/>
      <c r="J60" s="307"/>
      <c r="K60" s="305"/>
    </row>
    <row r="61" s="1" customFormat="1" ht="15" customHeight="1">
      <c r="B61" s="303"/>
      <c r="C61" s="309"/>
      <c r="D61" s="307" t="s">
        <v>886</v>
      </c>
      <c r="E61" s="307"/>
      <c r="F61" s="307"/>
      <c r="G61" s="307"/>
      <c r="H61" s="307"/>
      <c r="I61" s="307"/>
      <c r="J61" s="307"/>
      <c r="K61" s="305"/>
    </row>
    <row r="62" s="1" customFormat="1" ht="15" customHeight="1">
      <c r="B62" s="303"/>
      <c r="C62" s="309"/>
      <c r="D62" s="312" t="s">
        <v>887</v>
      </c>
      <c r="E62" s="312"/>
      <c r="F62" s="312"/>
      <c r="G62" s="312"/>
      <c r="H62" s="312"/>
      <c r="I62" s="312"/>
      <c r="J62" s="312"/>
      <c r="K62" s="305"/>
    </row>
    <row r="63" s="1" customFormat="1" ht="15" customHeight="1">
      <c r="B63" s="303"/>
      <c r="C63" s="309"/>
      <c r="D63" s="307" t="s">
        <v>888</v>
      </c>
      <c r="E63" s="307"/>
      <c r="F63" s="307"/>
      <c r="G63" s="307"/>
      <c r="H63" s="307"/>
      <c r="I63" s="307"/>
      <c r="J63" s="307"/>
      <c r="K63" s="305"/>
    </row>
    <row r="64" s="1" customFormat="1" ht="12.75" customHeight="1">
      <c r="B64" s="303"/>
      <c r="C64" s="309"/>
      <c r="D64" s="309"/>
      <c r="E64" s="313"/>
      <c r="F64" s="309"/>
      <c r="G64" s="309"/>
      <c r="H64" s="309"/>
      <c r="I64" s="309"/>
      <c r="J64" s="309"/>
      <c r="K64" s="305"/>
    </row>
    <row r="65" s="1" customFormat="1" ht="15" customHeight="1">
      <c r="B65" s="303"/>
      <c r="C65" s="309"/>
      <c r="D65" s="307" t="s">
        <v>889</v>
      </c>
      <c r="E65" s="307"/>
      <c r="F65" s="307"/>
      <c r="G65" s="307"/>
      <c r="H65" s="307"/>
      <c r="I65" s="307"/>
      <c r="J65" s="307"/>
      <c r="K65" s="305"/>
    </row>
    <row r="66" s="1" customFormat="1" ht="15" customHeight="1">
      <c r="B66" s="303"/>
      <c r="C66" s="309"/>
      <c r="D66" s="312" t="s">
        <v>890</v>
      </c>
      <c r="E66" s="312"/>
      <c r="F66" s="312"/>
      <c r="G66" s="312"/>
      <c r="H66" s="312"/>
      <c r="I66" s="312"/>
      <c r="J66" s="312"/>
      <c r="K66" s="305"/>
    </row>
    <row r="67" s="1" customFormat="1" ht="15" customHeight="1">
      <c r="B67" s="303"/>
      <c r="C67" s="309"/>
      <c r="D67" s="307" t="s">
        <v>891</v>
      </c>
      <c r="E67" s="307"/>
      <c r="F67" s="307"/>
      <c r="G67" s="307"/>
      <c r="H67" s="307"/>
      <c r="I67" s="307"/>
      <c r="J67" s="307"/>
      <c r="K67" s="305"/>
    </row>
    <row r="68" s="1" customFormat="1" ht="15" customHeight="1">
      <c r="B68" s="303"/>
      <c r="C68" s="309"/>
      <c r="D68" s="307" t="s">
        <v>892</v>
      </c>
      <c r="E68" s="307"/>
      <c r="F68" s="307"/>
      <c r="G68" s="307"/>
      <c r="H68" s="307"/>
      <c r="I68" s="307"/>
      <c r="J68" s="307"/>
      <c r="K68" s="305"/>
    </row>
    <row r="69" s="1" customFormat="1" ht="15" customHeight="1">
      <c r="B69" s="303"/>
      <c r="C69" s="309"/>
      <c r="D69" s="307" t="s">
        <v>893</v>
      </c>
      <c r="E69" s="307"/>
      <c r="F69" s="307"/>
      <c r="G69" s="307"/>
      <c r="H69" s="307"/>
      <c r="I69" s="307"/>
      <c r="J69" s="307"/>
      <c r="K69" s="305"/>
    </row>
    <row r="70" s="1" customFormat="1" ht="15" customHeight="1">
      <c r="B70" s="303"/>
      <c r="C70" s="309"/>
      <c r="D70" s="307" t="s">
        <v>894</v>
      </c>
      <c r="E70" s="307"/>
      <c r="F70" s="307"/>
      <c r="G70" s="307"/>
      <c r="H70" s="307"/>
      <c r="I70" s="307"/>
      <c r="J70" s="307"/>
      <c r="K70" s="305"/>
    </row>
    <row r="71" s="1" customFormat="1" ht="12.75" customHeight="1">
      <c r="B71" s="314"/>
      <c r="C71" s="315"/>
      <c r="D71" s="315"/>
      <c r="E71" s="315"/>
      <c r="F71" s="315"/>
      <c r="G71" s="315"/>
      <c r="H71" s="315"/>
      <c r="I71" s="315"/>
      <c r="J71" s="315"/>
      <c r="K71" s="316"/>
    </row>
    <row r="72" s="1" customFormat="1" ht="18.75" customHeight="1">
      <c r="B72" s="317"/>
      <c r="C72" s="317"/>
      <c r="D72" s="317"/>
      <c r="E72" s="317"/>
      <c r="F72" s="317"/>
      <c r="G72" s="317"/>
      <c r="H72" s="317"/>
      <c r="I72" s="317"/>
      <c r="J72" s="317"/>
      <c r="K72" s="318"/>
    </row>
    <row r="73" s="1" customFormat="1" ht="18.75" customHeight="1">
      <c r="B73" s="318"/>
      <c r="C73" s="318"/>
      <c r="D73" s="318"/>
      <c r="E73" s="318"/>
      <c r="F73" s="318"/>
      <c r="G73" s="318"/>
      <c r="H73" s="318"/>
      <c r="I73" s="318"/>
      <c r="J73" s="318"/>
      <c r="K73" s="318"/>
    </row>
    <row r="74" s="1" customFormat="1" ht="7.5" customHeight="1">
      <c r="B74" s="319"/>
      <c r="C74" s="320"/>
      <c r="D74" s="320"/>
      <c r="E74" s="320"/>
      <c r="F74" s="320"/>
      <c r="G74" s="320"/>
      <c r="H74" s="320"/>
      <c r="I74" s="320"/>
      <c r="J74" s="320"/>
      <c r="K74" s="321"/>
    </row>
    <row r="75" s="1" customFormat="1" ht="45" customHeight="1">
      <c r="B75" s="322"/>
      <c r="C75" s="323" t="s">
        <v>895</v>
      </c>
      <c r="D75" s="323"/>
      <c r="E75" s="323"/>
      <c r="F75" s="323"/>
      <c r="G75" s="323"/>
      <c r="H75" s="323"/>
      <c r="I75" s="323"/>
      <c r="J75" s="323"/>
      <c r="K75" s="324"/>
    </row>
    <row r="76" s="1" customFormat="1" ht="17.25" customHeight="1">
      <c r="B76" s="322"/>
      <c r="C76" s="325" t="s">
        <v>896</v>
      </c>
      <c r="D76" s="325"/>
      <c r="E76" s="325"/>
      <c r="F76" s="325" t="s">
        <v>897</v>
      </c>
      <c r="G76" s="326"/>
      <c r="H76" s="325" t="s">
        <v>56</v>
      </c>
      <c r="I76" s="325" t="s">
        <v>59</v>
      </c>
      <c r="J76" s="325" t="s">
        <v>898</v>
      </c>
      <c r="K76" s="324"/>
    </row>
    <row r="77" s="1" customFormat="1" ht="17.25" customHeight="1">
      <c r="B77" s="322"/>
      <c r="C77" s="327" t="s">
        <v>899</v>
      </c>
      <c r="D77" s="327"/>
      <c r="E77" s="327"/>
      <c r="F77" s="328" t="s">
        <v>900</v>
      </c>
      <c r="G77" s="329"/>
      <c r="H77" s="327"/>
      <c r="I77" s="327"/>
      <c r="J77" s="327" t="s">
        <v>901</v>
      </c>
      <c r="K77" s="324"/>
    </row>
    <row r="78" s="1" customFormat="1" ht="5.25" customHeight="1">
      <c r="B78" s="322"/>
      <c r="C78" s="330"/>
      <c r="D78" s="330"/>
      <c r="E78" s="330"/>
      <c r="F78" s="330"/>
      <c r="G78" s="331"/>
      <c r="H78" s="330"/>
      <c r="I78" s="330"/>
      <c r="J78" s="330"/>
      <c r="K78" s="324"/>
    </row>
    <row r="79" s="1" customFormat="1" ht="15" customHeight="1">
      <c r="B79" s="322"/>
      <c r="C79" s="310" t="s">
        <v>55</v>
      </c>
      <c r="D79" s="332"/>
      <c r="E79" s="332"/>
      <c r="F79" s="333" t="s">
        <v>902</v>
      </c>
      <c r="G79" s="334"/>
      <c r="H79" s="310" t="s">
        <v>903</v>
      </c>
      <c r="I79" s="310" t="s">
        <v>904</v>
      </c>
      <c r="J79" s="310">
        <v>20</v>
      </c>
      <c r="K79" s="324"/>
    </row>
    <row r="80" s="1" customFormat="1" ht="15" customHeight="1">
      <c r="B80" s="322"/>
      <c r="C80" s="310" t="s">
        <v>905</v>
      </c>
      <c r="D80" s="310"/>
      <c r="E80" s="310"/>
      <c r="F80" s="333" t="s">
        <v>902</v>
      </c>
      <c r="G80" s="334"/>
      <c r="H80" s="310" t="s">
        <v>906</v>
      </c>
      <c r="I80" s="310" t="s">
        <v>904</v>
      </c>
      <c r="J80" s="310">
        <v>120</v>
      </c>
      <c r="K80" s="324"/>
    </row>
    <row r="81" s="1" customFormat="1" ht="15" customHeight="1">
      <c r="B81" s="335"/>
      <c r="C81" s="310" t="s">
        <v>907</v>
      </c>
      <c r="D81" s="310"/>
      <c r="E81" s="310"/>
      <c r="F81" s="333" t="s">
        <v>908</v>
      </c>
      <c r="G81" s="334"/>
      <c r="H81" s="310" t="s">
        <v>909</v>
      </c>
      <c r="I81" s="310" t="s">
        <v>904</v>
      </c>
      <c r="J81" s="310">
        <v>50</v>
      </c>
      <c r="K81" s="324"/>
    </row>
    <row r="82" s="1" customFormat="1" ht="15" customHeight="1">
      <c r="B82" s="335"/>
      <c r="C82" s="310" t="s">
        <v>910</v>
      </c>
      <c r="D82" s="310"/>
      <c r="E82" s="310"/>
      <c r="F82" s="333" t="s">
        <v>902</v>
      </c>
      <c r="G82" s="334"/>
      <c r="H82" s="310" t="s">
        <v>911</v>
      </c>
      <c r="I82" s="310" t="s">
        <v>912</v>
      </c>
      <c r="J82" s="310"/>
      <c r="K82" s="324"/>
    </row>
    <row r="83" s="1" customFormat="1" ht="15" customHeight="1">
      <c r="B83" s="335"/>
      <c r="C83" s="336" t="s">
        <v>913</v>
      </c>
      <c r="D83" s="336"/>
      <c r="E83" s="336"/>
      <c r="F83" s="337" t="s">
        <v>908</v>
      </c>
      <c r="G83" s="336"/>
      <c r="H83" s="336" t="s">
        <v>914</v>
      </c>
      <c r="I83" s="336" t="s">
        <v>904</v>
      </c>
      <c r="J83" s="336">
        <v>15</v>
      </c>
      <c r="K83" s="324"/>
    </row>
    <row r="84" s="1" customFormat="1" ht="15" customHeight="1">
      <c r="B84" s="335"/>
      <c r="C84" s="336" t="s">
        <v>915</v>
      </c>
      <c r="D84" s="336"/>
      <c r="E84" s="336"/>
      <c r="F84" s="337" t="s">
        <v>908</v>
      </c>
      <c r="G84" s="336"/>
      <c r="H84" s="336" t="s">
        <v>916</v>
      </c>
      <c r="I84" s="336" t="s">
        <v>904</v>
      </c>
      <c r="J84" s="336">
        <v>15</v>
      </c>
      <c r="K84" s="324"/>
    </row>
    <row r="85" s="1" customFormat="1" ht="15" customHeight="1">
      <c r="B85" s="335"/>
      <c r="C85" s="336" t="s">
        <v>917</v>
      </c>
      <c r="D85" s="336"/>
      <c r="E85" s="336"/>
      <c r="F85" s="337" t="s">
        <v>908</v>
      </c>
      <c r="G85" s="336"/>
      <c r="H85" s="336" t="s">
        <v>918</v>
      </c>
      <c r="I85" s="336" t="s">
        <v>904</v>
      </c>
      <c r="J85" s="336">
        <v>20</v>
      </c>
      <c r="K85" s="324"/>
    </row>
    <row r="86" s="1" customFormat="1" ht="15" customHeight="1">
      <c r="B86" s="335"/>
      <c r="C86" s="336" t="s">
        <v>919</v>
      </c>
      <c r="D86" s="336"/>
      <c r="E86" s="336"/>
      <c r="F86" s="337" t="s">
        <v>908</v>
      </c>
      <c r="G86" s="336"/>
      <c r="H86" s="336" t="s">
        <v>920</v>
      </c>
      <c r="I86" s="336" t="s">
        <v>904</v>
      </c>
      <c r="J86" s="336">
        <v>20</v>
      </c>
      <c r="K86" s="324"/>
    </row>
    <row r="87" s="1" customFormat="1" ht="15" customHeight="1">
      <c r="B87" s="335"/>
      <c r="C87" s="310" t="s">
        <v>921</v>
      </c>
      <c r="D87" s="310"/>
      <c r="E87" s="310"/>
      <c r="F87" s="333" t="s">
        <v>908</v>
      </c>
      <c r="G87" s="334"/>
      <c r="H87" s="310" t="s">
        <v>922</v>
      </c>
      <c r="I87" s="310" t="s">
        <v>904</v>
      </c>
      <c r="J87" s="310">
        <v>50</v>
      </c>
      <c r="K87" s="324"/>
    </row>
    <row r="88" s="1" customFormat="1" ht="15" customHeight="1">
      <c r="B88" s="335"/>
      <c r="C88" s="310" t="s">
        <v>923</v>
      </c>
      <c r="D88" s="310"/>
      <c r="E88" s="310"/>
      <c r="F88" s="333" t="s">
        <v>908</v>
      </c>
      <c r="G88" s="334"/>
      <c r="H88" s="310" t="s">
        <v>924</v>
      </c>
      <c r="I88" s="310" t="s">
        <v>904</v>
      </c>
      <c r="J88" s="310">
        <v>20</v>
      </c>
      <c r="K88" s="324"/>
    </row>
    <row r="89" s="1" customFormat="1" ht="15" customHeight="1">
      <c r="B89" s="335"/>
      <c r="C89" s="310" t="s">
        <v>925</v>
      </c>
      <c r="D89" s="310"/>
      <c r="E89" s="310"/>
      <c r="F89" s="333" t="s">
        <v>908</v>
      </c>
      <c r="G89" s="334"/>
      <c r="H89" s="310" t="s">
        <v>926</v>
      </c>
      <c r="I89" s="310" t="s">
        <v>904</v>
      </c>
      <c r="J89" s="310">
        <v>20</v>
      </c>
      <c r="K89" s="324"/>
    </row>
    <row r="90" s="1" customFormat="1" ht="15" customHeight="1">
      <c r="B90" s="335"/>
      <c r="C90" s="310" t="s">
        <v>927</v>
      </c>
      <c r="D90" s="310"/>
      <c r="E90" s="310"/>
      <c r="F90" s="333" t="s">
        <v>908</v>
      </c>
      <c r="G90" s="334"/>
      <c r="H90" s="310" t="s">
        <v>928</v>
      </c>
      <c r="I90" s="310" t="s">
        <v>904</v>
      </c>
      <c r="J90" s="310">
        <v>50</v>
      </c>
      <c r="K90" s="324"/>
    </row>
    <row r="91" s="1" customFormat="1" ht="15" customHeight="1">
      <c r="B91" s="335"/>
      <c r="C91" s="310" t="s">
        <v>929</v>
      </c>
      <c r="D91" s="310"/>
      <c r="E91" s="310"/>
      <c r="F91" s="333" t="s">
        <v>908</v>
      </c>
      <c r="G91" s="334"/>
      <c r="H91" s="310" t="s">
        <v>929</v>
      </c>
      <c r="I91" s="310" t="s">
        <v>904</v>
      </c>
      <c r="J91" s="310">
        <v>50</v>
      </c>
      <c r="K91" s="324"/>
    </row>
    <row r="92" s="1" customFormat="1" ht="15" customHeight="1">
      <c r="B92" s="335"/>
      <c r="C92" s="310" t="s">
        <v>930</v>
      </c>
      <c r="D92" s="310"/>
      <c r="E92" s="310"/>
      <c r="F92" s="333" t="s">
        <v>908</v>
      </c>
      <c r="G92" s="334"/>
      <c r="H92" s="310" t="s">
        <v>931</v>
      </c>
      <c r="I92" s="310" t="s">
        <v>904</v>
      </c>
      <c r="J92" s="310">
        <v>255</v>
      </c>
      <c r="K92" s="324"/>
    </row>
    <row r="93" s="1" customFormat="1" ht="15" customHeight="1">
      <c r="B93" s="335"/>
      <c r="C93" s="310" t="s">
        <v>932</v>
      </c>
      <c r="D93" s="310"/>
      <c r="E93" s="310"/>
      <c r="F93" s="333" t="s">
        <v>902</v>
      </c>
      <c r="G93" s="334"/>
      <c r="H93" s="310" t="s">
        <v>933</v>
      </c>
      <c r="I93" s="310" t="s">
        <v>934</v>
      </c>
      <c r="J93" s="310"/>
      <c r="K93" s="324"/>
    </row>
    <row r="94" s="1" customFormat="1" ht="15" customHeight="1">
      <c r="B94" s="335"/>
      <c r="C94" s="310" t="s">
        <v>935</v>
      </c>
      <c r="D94" s="310"/>
      <c r="E94" s="310"/>
      <c r="F94" s="333" t="s">
        <v>902</v>
      </c>
      <c r="G94" s="334"/>
      <c r="H94" s="310" t="s">
        <v>936</v>
      </c>
      <c r="I94" s="310" t="s">
        <v>937</v>
      </c>
      <c r="J94" s="310"/>
      <c r="K94" s="324"/>
    </row>
    <row r="95" s="1" customFormat="1" ht="15" customHeight="1">
      <c r="B95" s="335"/>
      <c r="C95" s="310" t="s">
        <v>938</v>
      </c>
      <c r="D95" s="310"/>
      <c r="E95" s="310"/>
      <c r="F95" s="333" t="s">
        <v>902</v>
      </c>
      <c r="G95" s="334"/>
      <c r="H95" s="310" t="s">
        <v>938</v>
      </c>
      <c r="I95" s="310" t="s">
        <v>937</v>
      </c>
      <c r="J95" s="310"/>
      <c r="K95" s="324"/>
    </row>
    <row r="96" s="1" customFormat="1" ht="15" customHeight="1">
      <c r="B96" s="335"/>
      <c r="C96" s="310" t="s">
        <v>40</v>
      </c>
      <c r="D96" s="310"/>
      <c r="E96" s="310"/>
      <c r="F96" s="333" t="s">
        <v>902</v>
      </c>
      <c r="G96" s="334"/>
      <c r="H96" s="310" t="s">
        <v>939</v>
      </c>
      <c r="I96" s="310" t="s">
        <v>937</v>
      </c>
      <c r="J96" s="310"/>
      <c r="K96" s="324"/>
    </row>
    <row r="97" s="1" customFormat="1" ht="15" customHeight="1">
      <c r="B97" s="335"/>
      <c r="C97" s="310" t="s">
        <v>50</v>
      </c>
      <c r="D97" s="310"/>
      <c r="E97" s="310"/>
      <c r="F97" s="333" t="s">
        <v>902</v>
      </c>
      <c r="G97" s="334"/>
      <c r="H97" s="310" t="s">
        <v>940</v>
      </c>
      <c r="I97" s="310" t="s">
        <v>937</v>
      </c>
      <c r="J97" s="310"/>
      <c r="K97" s="324"/>
    </row>
    <row r="98" s="1" customFormat="1" ht="15" customHeight="1">
      <c r="B98" s="338"/>
      <c r="C98" s="339"/>
      <c r="D98" s="339"/>
      <c r="E98" s="339"/>
      <c r="F98" s="339"/>
      <c r="G98" s="339"/>
      <c r="H98" s="339"/>
      <c r="I98" s="339"/>
      <c r="J98" s="339"/>
      <c r="K98" s="340"/>
    </row>
    <row r="99" s="1" customFormat="1" ht="18.75" customHeight="1">
      <c r="B99" s="341"/>
      <c r="C99" s="342"/>
      <c r="D99" s="342"/>
      <c r="E99" s="342"/>
      <c r="F99" s="342"/>
      <c r="G99" s="342"/>
      <c r="H99" s="342"/>
      <c r="I99" s="342"/>
      <c r="J99" s="342"/>
      <c r="K99" s="341"/>
    </row>
    <row r="100" s="1" customFormat="1" ht="18.75" customHeight="1">
      <c r="B100" s="318"/>
      <c r="C100" s="318"/>
      <c r="D100" s="318"/>
      <c r="E100" s="318"/>
      <c r="F100" s="318"/>
      <c r="G100" s="318"/>
      <c r="H100" s="318"/>
      <c r="I100" s="318"/>
      <c r="J100" s="318"/>
      <c r="K100" s="318"/>
    </row>
    <row r="101" s="1" customFormat="1" ht="7.5" customHeight="1">
      <c r="B101" s="319"/>
      <c r="C101" s="320"/>
      <c r="D101" s="320"/>
      <c r="E101" s="320"/>
      <c r="F101" s="320"/>
      <c r="G101" s="320"/>
      <c r="H101" s="320"/>
      <c r="I101" s="320"/>
      <c r="J101" s="320"/>
      <c r="K101" s="321"/>
    </row>
    <row r="102" s="1" customFormat="1" ht="45" customHeight="1">
      <c r="B102" s="322"/>
      <c r="C102" s="323" t="s">
        <v>941</v>
      </c>
      <c r="D102" s="323"/>
      <c r="E102" s="323"/>
      <c r="F102" s="323"/>
      <c r="G102" s="323"/>
      <c r="H102" s="323"/>
      <c r="I102" s="323"/>
      <c r="J102" s="323"/>
      <c r="K102" s="324"/>
    </row>
    <row r="103" s="1" customFormat="1" ht="17.25" customHeight="1">
      <c r="B103" s="322"/>
      <c r="C103" s="325" t="s">
        <v>896</v>
      </c>
      <c r="D103" s="325"/>
      <c r="E103" s="325"/>
      <c r="F103" s="325" t="s">
        <v>897</v>
      </c>
      <c r="G103" s="326"/>
      <c r="H103" s="325" t="s">
        <v>56</v>
      </c>
      <c r="I103" s="325" t="s">
        <v>59</v>
      </c>
      <c r="J103" s="325" t="s">
        <v>898</v>
      </c>
      <c r="K103" s="324"/>
    </row>
    <row r="104" s="1" customFormat="1" ht="17.25" customHeight="1">
      <c r="B104" s="322"/>
      <c r="C104" s="327" t="s">
        <v>899</v>
      </c>
      <c r="D104" s="327"/>
      <c r="E104" s="327"/>
      <c r="F104" s="328" t="s">
        <v>900</v>
      </c>
      <c r="G104" s="329"/>
      <c r="H104" s="327"/>
      <c r="I104" s="327"/>
      <c r="J104" s="327" t="s">
        <v>901</v>
      </c>
      <c r="K104" s="324"/>
    </row>
    <row r="105" s="1" customFormat="1" ht="5.25" customHeight="1">
      <c r="B105" s="322"/>
      <c r="C105" s="325"/>
      <c r="D105" s="325"/>
      <c r="E105" s="325"/>
      <c r="F105" s="325"/>
      <c r="G105" s="343"/>
      <c r="H105" s="325"/>
      <c r="I105" s="325"/>
      <c r="J105" s="325"/>
      <c r="K105" s="324"/>
    </row>
    <row r="106" s="1" customFormat="1" ht="15" customHeight="1">
      <c r="B106" s="322"/>
      <c r="C106" s="310" t="s">
        <v>55</v>
      </c>
      <c r="D106" s="332"/>
      <c r="E106" s="332"/>
      <c r="F106" s="333" t="s">
        <v>902</v>
      </c>
      <c r="G106" s="310"/>
      <c r="H106" s="310" t="s">
        <v>942</v>
      </c>
      <c r="I106" s="310" t="s">
        <v>904</v>
      </c>
      <c r="J106" s="310">
        <v>20</v>
      </c>
      <c r="K106" s="324"/>
    </row>
    <row r="107" s="1" customFormat="1" ht="15" customHeight="1">
      <c r="B107" s="322"/>
      <c r="C107" s="310" t="s">
        <v>905</v>
      </c>
      <c r="D107" s="310"/>
      <c r="E107" s="310"/>
      <c r="F107" s="333" t="s">
        <v>902</v>
      </c>
      <c r="G107" s="310"/>
      <c r="H107" s="310" t="s">
        <v>942</v>
      </c>
      <c r="I107" s="310" t="s">
        <v>904</v>
      </c>
      <c r="J107" s="310">
        <v>120</v>
      </c>
      <c r="K107" s="324"/>
    </row>
    <row r="108" s="1" customFormat="1" ht="15" customHeight="1">
      <c r="B108" s="335"/>
      <c r="C108" s="310" t="s">
        <v>907</v>
      </c>
      <c r="D108" s="310"/>
      <c r="E108" s="310"/>
      <c r="F108" s="333" t="s">
        <v>908</v>
      </c>
      <c r="G108" s="310"/>
      <c r="H108" s="310" t="s">
        <v>942</v>
      </c>
      <c r="I108" s="310" t="s">
        <v>904</v>
      </c>
      <c r="J108" s="310">
        <v>50</v>
      </c>
      <c r="K108" s="324"/>
    </row>
    <row r="109" s="1" customFormat="1" ht="15" customHeight="1">
      <c r="B109" s="335"/>
      <c r="C109" s="310" t="s">
        <v>910</v>
      </c>
      <c r="D109" s="310"/>
      <c r="E109" s="310"/>
      <c r="F109" s="333" t="s">
        <v>902</v>
      </c>
      <c r="G109" s="310"/>
      <c r="H109" s="310" t="s">
        <v>942</v>
      </c>
      <c r="I109" s="310" t="s">
        <v>912</v>
      </c>
      <c r="J109" s="310"/>
      <c r="K109" s="324"/>
    </row>
    <row r="110" s="1" customFormat="1" ht="15" customHeight="1">
      <c r="B110" s="335"/>
      <c r="C110" s="310" t="s">
        <v>921</v>
      </c>
      <c r="D110" s="310"/>
      <c r="E110" s="310"/>
      <c r="F110" s="333" t="s">
        <v>908</v>
      </c>
      <c r="G110" s="310"/>
      <c r="H110" s="310" t="s">
        <v>942</v>
      </c>
      <c r="I110" s="310" t="s">
        <v>904</v>
      </c>
      <c r="J110" s="310">
        <v>50</v>
      </c>
      <c r="K110" s="324"/>
    </row>
    <row r="111" s="1" customFormat="1" ht="15" customHeight="1">
      <c r="B111" s="335"/>
      <c r="C111" s="310" t="s">
        <v>929</v>
      </c>
      <c r="D111" s="310"/>
      <c r="E111" s="310"/>
      <c r="F111" s="333" t="s">
        <v>908</v>
      </c>
      <c r="G111" s="310"/>
      <c r="H111" s="310" t="s">
        <v>942</v>
      </c>
      <c r="I111" s="310" t="s">
        <v>904</v>
      </c>
      <c r="J111" s="310">
        <v>50</v>
      </c>
      <c r="K111" s="324"/>
    </row>
    <row r="112" s="1" customFormat="1" ht="15" customHeight="1">
      <c r="B112" s="335"/>
      <c r="C112" s="310" t="s">
        <v>927</v>
      </c>
      <c r="D112" s="310"/>
      <c r="E112" s="310"/>
      <c r="F112" s="333" t="s">
        <v>908</v>
      </c>
      <c r="G112" s="310"/>
      <c r="H112" s="310" t="s">
        <v>942</v>
      </c>
      <c r="I112" s="310" t="s">
        <v>904</v>
      </c>
      <c r="J112" s="310">
        <v>50</v>
      </c>
      <c r="K112" s="324"/>
    </row>
    <row r="113" s="1" customFormat="1" ht="15" customHeight="1">
      <c r="B113" s="335"/>
      <c r="C113" s="310" t="s">
        <v>55</v>
      </c>
      <c r="D113" s="310"/>
      <c r="E113" s="310"/>
      <c r="F113" s="333" t="s">
        <v>902</v>
      </c>
      <c r="G113" s="310"/>
      <c r="H113" s="310" t="s">
        <v>943</v>
      </c>
      <c r="I113" s="310" t="s">
        <v>904</v>
      </c>
      <c r="J113" s="310">
        <v>20</v>
      </c>
      <c r="K113" s="324"/>
    </row>
    <row r="114" s="1" customFormat="1" ht="15" customHeight="1">
      <c r="B114" s="335"/>
      <c r="C114" s="310" t="s">
        <v>944</v>
      </c>
      <c r="D114" s="310"/>
      <c r="E114" s="310"/>
      <c r="F114" s="333" t="s">
        <v>902</v>
      </c>
      <c r="G114" s="310"/>
      <c r="H114" s="310" t="s">
        <v>945</v>
      </c>
      <c r="I114" s="310" t="s">
        <v>904</v>
      </c>
      <c r="J114" s="310">
        <v>120</v>
      </c>
      <c r="K114" s="324"/>
    </row>
    <row r="115" s="1" customFormat="1" ht="15" customHeight="1">
      <c r="B115" s="335"/>
      <c r="C115" s="310" t="s">
        <v>40</v>
      </c>
      <c r="D115" s="310"/>
      <c r="E115" s="310"/>
      <c r="F115" s="333" t="s">
        <v>902</v>
      </c>
      <c r="G115" s="310"/>
      <c r="H115" s="310" t="s">
        <v>946</v>
      </c>
      <c r="I115" s="310" t="s">
        <v>937</v>
      </c>
      <c r="J115" s="310"/>
      <c r="K115" s="324"/>
    </row>
    <row r="116" s="1" customFormat="1" ht="15" customHeight="1">
      <c r="B116" s="335"/>
      <c r="C116" s="310" t="s">
        <v>50</v>
      </c>
      <c r="D116" s="310"/>
      <c r="E116" s="310"/>
      <c r="F116" s="333" t="s">
        <v>902</v>
      </c>
      <c r="G116" s="310"/>
      <c r="H116" s="310" t="s">
        <v>947</v>
      </c>
      <c r="I116" s="310" t="s">
        <v>937</v>
      </c>
      <c r="J116" s="310"/>
      <c r="K116" s="324"/>
    </row>
    <row r="117" s="1" customFormat="1" ht="15" customHeight="1">
      <c r="B117" s="335"/>
      <c r="C117" s="310" t="s">
        <v>59</v>
      </c>
      <c r="D117" s="310"/>
      <c r="E117" s="310"/>
      <c r="F117" s="333" t="s">
        <v>902</v>
      </c>
      <c r="G117" s="310"/>
      <c r="H117" s="310" t="s">
        <v>948</v>
      </c>
      <c r="I117" s="310" t="s">
        <v>949</v>
      </c>
      <c r="J117" s="310"/>
      <c r="K117" s="324"/>
    </row>
    <row r="118" s="1" customFormat="1" ht="15" customHeight="1">
      <c r="B118" s="338"/>
      <c r="C118" s="344"/>
      <c r="D118" s="344"/>
      <c r="E118" s="344"/>
      <c r="F118" s="344"/>
      <c r="G118" s="344"/>
      <c r="H118" s="344"/>
      <c r="I118" s="344"/>
      <c r="J118" s="344"/>
      <c r="K118" s="340"/>
    </row>
    <row r="119" s="1" customFormat="1" ht="18.75" customHeight="1">
      <c r="B119" s="345"/>
      <c r="C119" s="346"/>
      <c r="D119" s="346"/>
      <c r="E119" s="346"/>
      <c r="F119" s="347"/>
      <c r="G119" s="346"/>
      <c r="H119" s="346"/>
      <c r="I119" s="346"/>
      <c r="J119" s="346"/>
      <c r="K119" s="345"/>
    </row>
    <row r="120" s="1" customFormat="1" ht="18.75" customHeight="1">
      <c r="B120" s="318"/>
      <c r="C120" s="318"/>
      <c r="D120" s="318"/>
      <c r="E120" s="318"/>
      <c r="F120" s="318"/>
      <c r="G120" s="318"/>
      <c r="H120" s="318"/>
      <c r="I120" s="318"/>
      <c r="J120" s="318"/>
      <c r="K120" s="318"/>
    </row>
    <row r="121" s="1" customFormat="1" ht="7.5" customHeight="1">
      <c r="B121" s="348"/>
      <c r="C121" s="349"/>
      <c r="D121" s="349"/>
      <c r="E121" s="349"/>
      <c r="F121" s="349"/>
      <c r="G121" s="349"/>
      <c r="H121" s="349"/>
      <c r="I121" s="349"/>
      <c r="J121" s="349"/>
      <c r="K121" s="350"/>
    </row>
    <row r="122" s="1" customFormat="1" ht="45" customHeight="1">
      <c r="B122" s="351"/>
      <c r="C122" s="301" t="s">
        <v>950</v>
      </c>
      <c r="D122" s="301"/>
      <c r="E122" s="301"/>
      <c r="F122" s="301"/>
      <c r="G122" s="301"/>
      <c r="H122" s="301"/>
      <c r="I122" s="301"/>
      <c r="J122" s="301"/>
      <c r="K122" s="352"/>
    </row>
    <row r="123" s="1" customFormat="1" ht="17.25" customHeight="1">
      <c r="B123" s="353"/>
      <c r="C123" s="325" t="s">
        <v>896</v>
      </c>
      <c r="D123" s="325"/>
      <c r="E123" s="325"/>
      <c r="F123" s="325" t="s">
        <v>897</v>
      </c>
      <c r="G123" s="326"/>
      <c r="H123" s="325" t="s">
        <v>56</v>
      </c>
      <c r="I123" s="325" t="s">
        <v>59</v>
      </c>
      <c r="J123" s="325" t="s">
        <v>898</v>
      </c>
      <c r="K123" s="354"/>
    </row>
    <row r="124" s="1" customFormat="1" ht="17.25" customHeight="1">
      <c r="B124" s="353"/>
      <c r="C124" s="327" t="s">
        <v>899</v>
      </c>
      <c r="D124" s="327"/>
      <c r="E124" s="327"/>
      <c r="F124" s="328" t="s">
        <v>900</v>
      </c>
      <c r="G124" s="329"/>
      <c r="H124" s="327"/>
      <c r="I124" s="327"/>
      <c r="J124" s="327" t="s">
        <v>901</v>
      </c>
      <c r="K124" s="354"/>
    </row>
    <row r="125" s="1" customFormat="1" ht="5.25" customHeight="1">
      <c r="B125" s="355"/>
      <c r="C125" s="330"/>
      <c r="D125" s="330"/>
      <c r="E125" s="330"/>
      <c r="F125" s="330"/>
      <c r="G125" s="356"/>
      <c r="H125" s="330"/>
      <c r="I125" s="330"/>
      <c r="J125" s="330"/>
      <c r="K125" s="357"/>
    </row>
    <row r="126" s="1" customFormat="1" ht="15" customHeight="1">
      <c r="B126" s="355"/>
      <c r="C126" s="310" t="s">
        <v>905</v>
      </c>
      <c r="D126" s="332"/>
      <c r="E126" s="332"/>
      <c r="F126" s="333" t="s">
        <v>902</v>
      </c>
      <c r="G126" s="310"/>
      <c r="H126" s="310" t="s">
        <v>942</v>
      </c>
      <c r="I126" s="310" t="s">
        <v>904</v>
      </c>
      <c r="J126" s="310">
        <v>120</v>
      </c>
      <c r="K126" s="358"/>
    </row>
    <row r="127" s="1" customFormat="1" ht="15" customHeight="1">
      <c r="B127" s="355"/>
      <c r="C127" s="310" t="s">
        <v>951</v>
      </c>
      <c r="D127" s="310"/>
      <c r="E127" s="310"/>
      <c r="F127" s="333" t="s">
        <v>902</v>
      </c>
      <c r="G127" s="310"/>
      <c r="H127" s="310" t="s">
        <v>952</v>
      </c>
      <c r="I127" s="310" t="s">
        <v>904</v>
      </c>
      <c r="J127" s="310" t="s">
        <v>953</v>
      </c>
      <c r="K127" s="358"/>
    </row>
    <row r="128" s="1" customFormat="1" ht="15" customHeight="1">
      <c r="B128" s="355"/>
      <c r="C128" s="310" t="s">
        <v>86</v>
      </c>
      <c r="D128" s="310"/>
      <c r="E128" s="310"/>
      <c r="F128" s="333" t="s">
        <v>902</v>
      </c>
      <c r="G128" s="310"/>
      <c r="H128" s="310" t="s">
        <v>954</v>
      </c>
      <c r="I128" s="310" t="s">
        <v>904</v>
      </c>
      <c r="J128" s="310" t="s">
        <v>953</v>
      </c>
      <c r="K128" s="358"/>
    </row>
    <row r="129" s="1" customFormat="1" ht="15" customHeight="1">
      <c r="B129" s="355"/>
      <c r="C129" s="310" t="s">
        <v>913</v>
      </c>
      <c r="D129" s="310"/>
      <c r="E129" s="310"/>
      <c r="F129" s="333" t="s">
        <v>908</v>
      </c>
      <c r="G129" s="310"/>
      <c r="H129" s="310" t="s">
        <v>914</v>
      </c>
      <c r="I129" s="310" t="s">
        <v>904</v>
      </c>
      <c r="J129" s="310">
        <v>15</v>
      </c>
      <c r="K129" s="358"/>
    </row>
    <row r="130" s="1" customFormat="1" ht="15" customHeight="1">
      <c r="B130" s="355"/>
      <c r="C130" s="336" t="s">
        <v>915</v>
      </c>
      <c r="D130" s="336"/>
      <c r="E130" s="336"/>
      <c r="F130" s="337" t="s">
        <v>908</v>
      </c>
      <c r="G130" s="336"/>
      <c r="H130" s="336" t="s">
        <v>916</v>
      </c>
      <c r="I130" s="336" t="s">
        <v>904</v>
      </c>
      <c r="J130" s="336">
        <v>15</v>
      </c>
      <c r="K130" s="358"/>
    </row>
    <row r="131" s="1" customFormat="1" ht="15" customHeight="1">
      <c r="B131" s="355"/>
      <c r="C131" s="336" t="s">
        <v>917</v>
      </c>
      <c r="D131" s="336"/>
      <c r="E131" s="336"/>
      <c r="F131" s="337" t="s">
        <v>908</v>
      </c>
      <c r="G131" s="336"/>
      <c r="H131" s="336" t="s">
        <v>918</v>
      </c>
      <c r="I131" s="336" t="s">
        <v>904</v>
      </c>
      <c r="J131" s="336">
        <v>20</v>
      </c>
      <c r="K131" s="358"/>
    </row>
    <row r="132" s="1" customFormat="1" ht="15" customHeight="1">
      <c r="B132" s="355"/>
      <c r="C132" s="336" t="s">
        <v>919</v>
      </c>
      <c r="D132" s="336"/>
      <c r="E132" s="336"/>
      <c r="F132" s="337" t="s">
        <v>908</v>
      </c>
      <c r="G132" s="336"/>
      <c r="H132" s="336" t="s">
        <v>920</v>
      </c>
      <c r="I132" s="336" t="s">
        <v>904</v>
      </c>
      <c r="J132" s="336">
        <v>20</v>
      </c>
      <c r="K132" s="358"/>
    </row>
    <row r="133" s="1" customFormat="1" ht="15" customHeight="1">
      <c r="B133" s="355"/>
      <c r="C133" s="310" t="s">
        <v>907</v>
      </c>
      <c r="D133" s="310"/>
      <c r="E133" s="310"/>
      <c r="F133" s="333" t="s">
        <v>908</v>
      </c>
      <c r="G133" s="310"/>
      <c r="H133" s="310" t="s">
        <v>942</v>
      </c>
      <c r="I133" s="310" t="s">
        <v>904</v>
      </c>
      <c r="J133" s="310">
        <v>50</v>
      </c>
      <c r="K133" s="358"/>
    </row>
    <row r="134" s="1" customFormat="1" ht="15" customHeight="1">
      <c r="B134" s="355"/>
      <c r="C134" s="310" t="s">
        <v>921</v>
      </c>
      <c r="D134" s="310"/>
      <c r="E134" s="310"/>
      <c r="F134" s="333" t="s">
        <v>908</v>
      </c>
      <c r="G134" s="310"/>
      <c r="H134" s="310" t="s">
        <v>942</v>
      </c>
      <c r="I134" s="310" t="s">
        <v>904</v>
      </c>
      <c r="J134" s="310">
        <v>50</v>
      </c>
      <c r="K134" s="358"/>
    </row>
    <row r="135" s="1" customFormat="1" ht="15" customHeight="1">
      <c r="B135" s="355"/>
      <c r="C135" s="310" t="s">
        <v>927</v>
      </c>
      <c r="D135" s="310"/>
      <c r="E135" s="310"/>
      <c r="F135" s="333" t="s">
        <v>908</v>
      </c>
      <c r="G135" s="310"/>
      <c r="H135" s="310" t="s">
        <v>942</v>
      </c>
      <c r="I135" s="310" t="s">
        <v>904</v>
      </c>
      <c r="J135" s="310">
        <v>50</v>
      </c>
      <c r="K135" s="358"/>
    </row>
    <row r="136" s="1" customFormat="1" ht="15" customHeight="1">
      <c r="B136" s="355"/>
      <c r="C136" s="310" t="s">
        <v>929</v>
      </c>
      <c r="D136" s="310"/>
      <c r="E136" s="310"/>
      <c r="F136" s="333" t="s">
        <v>908</v>
      </c>
      <c r="G136" s="310"/>
      <c r="H136" s="310" t="s">
        <v>942</v>
      </c>
      <c r="I136" s="310" t="s">
        <v>904</v>
      </c>
      <c r="J136" s="310">
        <v>50</v>
      </c>
      <c r="K136" s="358"/>
    </row>
    <row r="137" s="1" customFormat="1" ht="15" customHeight="1">
      <c r="B137" s="355"/>
      <c r="C137" s="310" t="s">
        <v>930</v>
      </c>
      <c r="D137" s="310"/>
      <c r="E137" s="310"/>
      <c r="F137" s="333" t="s">
        <v>908</v>
      </c>
      <c r="G137" s="310"/>
      <c r="H137" s="310" t="s">
        <v>955</v>
      </c>
      <c r="I137" s="310" t="s">
        <v>904</v>
      </c>
      <c r="J137" s="310">
        <v>255</v>
      </c>
      <c r="K137" s="358"/>
    </row>
    <row r="138" s="1" customFormat="1" ht="15" customHeight="1">
      <c r="B138" s="355"/>
      <c r="C138" s="310" t="s">
        <v>932</v>
      </c>
      <c r="D138" s="310"/>
      <c r="E138" s="310"/>
      <c r="F138" s="333" t="s">
        <v>902</v>
      </c>
      <c r="G138" s="310"/>
      <c r="H138" s="310" t="s">
        <v>956</v>
      </c>
      <c r="I138" s="310" t="s">
        <v>934</v>
      </c>
      <c r="J138" s="310"/>
      <c r="K138" s="358"/>
    </row>
    <row r="139" s="1" customFormat="1" ht="15" customHeight="1">
      <c r="B139" s="355"/>
      <c r="C139" s="310" t="s">
        <v>935</v>
      </c>
      <c r="D139" s="310"/>
      <c r="E139" s="310"/>
      <c r="F139" s="333" t="s">
        <v>902</v>
      </c>
      <c r="G139" s="310"/>
      <c r="H139" s="310" t="s">
        <v>957</v>
      </c>
      <c r="I139" s="310" t="s">
        <v>937</v>
      </c>
      <c r="J139" s="310"/>
      <c r="K139" s="358"/>
    </row>
    <row r="140" s="1" customFormat="1" ht="15" customHeight="1">
      <c r="B140" s="355"/>
      <c r="C140" s="310" t="s">
        <v>938</v>
      </c>
      <c r="D140" s="310"/>
      <c r="E140" s="310"/>
      <c r="F140" s="333" t="s">
        <v>902</v>
      </c>
      <c r="G140" s="310"/>
      <c r="H140" s="310" t="s">
        <v>938</v>
      </c>
      <c r="I140" s="310" t="s">
        <v>937</v>
      </c>
      <c r="J140" s="310"/>
      <c r="K140" s="358"/>
    </row>
    <row r="141" s="1" customFormat="1" ht="15" customHeight="1">
      <c r="B141" s="355"/>
      <c r="C141" s="310" t="s">
        <v>40</v>
      </c>
      <c r="D141" s="310"/>
      <c r="E141" s="310"/>
      <c r="F141" s="333" t="s">
        <v>902</v>
      </c>
      <c r="G141" s="310"/>
      <c r="H141" s="310" t="s">
        <v>958</v>
      </c>
      <c r="I141" s="310" t="s">
        <v>937</v>
      </c>
      <c r="J141" s="310"/>
      <c r="K141" s="358"/>
    </row>
    <row r="142" s="1" customFormat="1" ht="15" customHeight="1">
      <c r="B142" s="355"/>
      <c r="C142" s="310" t="s">
        <v>959</v>
      </c>
      <c r="D142" s="310"/>
      <c r="E142" s="310"/>
      <c r="F142" s="333" t="s">
        <v>902</v>
      </c>
      <c r="G142" s="310"/>
      <c r="H142" s="310" t="s">
        <v>960</v>
      </c>
      <c r="I142" s="310" t="s">
        <v>937</v>
      </c>
      <c r="J142" s="310"/>
      <c r="K142" s="358"/>
    </row>
    <row r="143" s="1" customFormat="1" ht="15" customHeight="1">
      <c r="B143" s="359"/>
      <c r="C143" s="360"/>
      <c r="D143" s="360"/>
      <c r="E143" s="360"/>
      <c r="F143" s="360"/>
      <c r="G143" s="360"/>
      <c r="H143" s="360"/>
      <c r="I143" s="360"/>
      <c r="J143" s="360"/>
      <c r="K143" s="361"/>
    </row>
    <row r="144" s="1" customFormat="1" ht="18.75" customHeight="1">
      <c r="B144" s="346"/>
      <c r="C144" s="346"/>
      <c r="D144" s="346"/>
      <c r="E144" s="346"/>
      <c r="F144" s="347"/>
      <c r="G144" s="346"/>
      <c r="H144" s="346"/>
      <c r="I144" s="346"/>
      <c r="J144" s="346"/>
      <c r="K144" s="346"/>
    </row>
    <row r="145" s="1" customFormat="1" ht="18.75" customHeight="1">
      <c r="B145" s="318"/>
      <c r="C145" s="318"/>
      <c r="D145" s="318"/>
      <c r="E145" s="318"/>
      <c r="F145" s="318"/>
      <c r="G145" s="318"/>
      <c r="H145" s="318"/>
      <c r="I145" s="318"/>
      <c r="J145" s="318"/>
      <c r="K145" s="318"/>
    </row>
    <row r="146" s="1" customFormat="1" ht="7.5" customHeight="1">
      <c r="B146" s="319"/>
      <c r="C146" s="320"/>
      <c r="D146" s="320"/>
      <c r="E146" s="320"/>
      <c r="F146" s="320"/>
      <c r="G146" s="320"/>
      <c r="H146" s="320"/>
      <c r="I146" s="320"/>
      <c r="J146" s="320"/>
      <c r="K146" s="321"/>
    </row>
    <row r="147" s="1" customFormat="1" ht="45" customHeight="1">
      <c r="B147" s="322"/>
      <c r="C147" s="323" t="s">
        <v>961</v>
      </c>
      <c r="D147" s="323"/>
      <c r="E147" s="323"/>
      <c r="F147" s="323"/>
      <c r="G147" s="323"/>
      <c r="H147" s="323"/>
      <c r="I147" s="323"/>
      <c r="J147" s="323"/>
      <c r="K147" s="324"/>
    </row>
    <row r="148" s="1" customFormat="1" ht="17.25" customHeight="1">
      <c r="B148" s="322"/>
      <c r="C148" s="325" t="s">
        <v>896</v>
      </c>
      <c r="D148" s="325"/>
      <c r="E148" s="325"/>
      <c r="F148" s="325" t="s">
        <v>897</v>
      </c>
      <c r="G148" s="326"/>
      <c r="H148" s="325" t="s">
        <v>56</v>
      </c>
      <c r="I148" s="325" t="s">
        <v>59</v>
      </c>
      <c r="J148" s="325" t="s">
        <v>898</v>
      </c>
      <c r="K148" s="324"/>
    </row>
    <row r="149" s="1" customFormat="1" ht="17.25" customHeight="1">
      <c r="B149" s="322"/>
      <c r="C149" s="327" t="s">
        <v>899</v>
      </c>
      <c r="D149" s="327"/>
      <c r="E149" s="327"/>
      <c r="F149" s="328" t="s">
        <v>900</v>
      </c>
      <c r="G149" s="329"/>
      <c r="H149" s="327"/>
      <c r="I149" s="327"/>
      <c r="J149" s="327" t="s">
        <v>901</v>
      </c>
      <c r="K149" s="324"/>
    </row>
    <row r="150" s="1" customFormat="1" ht="5.25" customHeight="1">
      <c r="B150" s="335"/>
      <c r="C150" s="330"/>
      <c r="D150" s="330"/>
      <c r="E150" s="330"/>
      <c r="F150" s="330"/>
      <c r="G150" s="331"/>
      <c r="H150" s="330"/>
      <c r="I150" s="330"/>
      <c r="J150" s="330"/>
      <c r="K150" s="358"/>
    </row>
    <row r="151" s="1" customFormat="1" ht="15" customHeight="1">
      <c r="B151" s="335"/>
      <c r="C151" s="362" t="s">
        <v>905</v>
      </c>
      <c r="D151" s="310"/>
      <c r="E151" s="310"/>
      <c r="F151" s="363" t="s">
        <v>902</v>
      </c>
      <c r="G151" s="310"/>
      <c r="H151" s="362" t="s">
        <v>942</v>
      </c>
      <c r="I151" s="362" t="s">
        <v>904</v>
      </c>
      <c r="J151" s="362">
        <v>120</v>
      </c>
      <c r="K151" s="358"/>
    </row>
    <row r="152" s="1" customFormat="1" ht="15" customHeight="1">
      <c r="B152" s="335"/>
      <c r="C152" s="362" t="s">
        <v>951</v>
      </c>
      <c r="D152" s="310"/>
      <c r="E152" s="310"/>
      <c r="F152" s="363" t="s">
        <v>902</v>
      </c>
      <c r="G152" s="310"/>
      <c r="H152" s="362" t="s">
        <v>962</v>
      </c>
      <c r="I152" s="362" t="s">
        <v>904</v>
      </c>
      <c r="J152" s="362" t="s">
        <v>953</v>
      </c>
      <c r="K152" s="358"/>
    </row>
    <row r="153" s="1" customFormat="1" ht="15" customHeight="1">
      <c r="B153" s="335"/>
      <c r="C153" s="362" t="s">
        <v>86</v>
      </c>
      <c r="D153" s="310"/>
      <c r="E153" s="310"/>
      <c r="F153" s="363" t="s">
        <v>902</v>
      </c>
      <c r="G153" s="310"/>
      <c r="H153" s="362" t="s">
        <v>963</v>
      </c>
      <c r="I153" s="362" t="s">
        <v>904</v>
      </c>
      <c r="J153" s="362" t="s">
        <v>953</v>
      </c>
      <c r="K153" s="358"/>
    </row>
    <row r="154" s="1" customFormat="1" ht="15" customHeight="1">
      <c r="B154" s="335"/>
      <c r="C154" s="362" t="s">
        <v>907</v>
      </c>
      <c r="D154" s="310"/>
      <c r="E154" s="310"/>
      <c r="F154" s="363" t="s">
        <v>908</v>
      </c>
      <c r="G154" s="310"/>
      <c r="H154" s="362" t="s">
        <v>942</v>
      </c>
      <c r="I154" s="362" t="s">
        <v>904</v>
      </c>
      <c r="J154" s="362">
        <v>50</v>
      </c>
      <c r="K154" s="358"/>
    </row>
    <row r="155" s="1" customFormat="1" ht="15" customHeight="1">
      <c r="B155" s="335"/>
      <c r="C155" s="362" t="s">
        <v>910</v>
      </c>
      <c r="D155" s="310"/>
      <c r="E155" s="310"/>
      <c r="F155" s="363" t="s">
        <v>902</v>
      </c>
      <c r="G155" s="310"/>
      <c r="H155" s="362" t="s">
        <v>942</v>
      </c>
      <c r="I155" s="362" t="s">
        <v>912</v>
      </c>
      <c r="J155" s="362"/>
      <c r="K155" s="358"/>
    </row>
    <row r="156" s="1" customFormat="1" ht="15" customHeight="1">
      <c r="B156" s="335"/>
      <c r="C156" s="362" t="s">
        <v>921</v>
      </c>
      <c r="D156" s="310"/>
      <c r="E156" s="310"/>
      <c r="F156" s="363" t="s">
        <v>908</v>
      </c>
      <c r="G156" s="310"/>
      <c r="H156" s="362" t="s">
        <v>942</v>
      </c>
      <c r="I156" s="362" t="s">
        <v>904</v>
      </c>
      <c r="J156" s="362">
        <v>50</v>
      </c>
      <c r="K156" s="358"/>
    </row>
    <row r="157" s="1" customFormat="1" ht="15" customHeight="1">
      <c r="B157" s="335"/>
      <c r="C157" s="362" t="s">
        <v>929</v>
      </c>
      <c r="D157" s="310"/>
      <c r="E157" s="310"/>
      <c r="F157" s="363" t="s">
        <v>908</v>
      </c>
      <c r="G157" s="310"/>
      <c r="H157" s="362" t="s">
        <v>942</v>
      </c>
      <c r="I157" s="362" t="s">
        <v>904</v>
      </c>
      <c r="J157" s="362">
        <v>50</v>
      </c>
      <c r="K157" s="358"/>
    </row>
    <row r="158" s="1" customFormat="1" ht="15" customHeight="1">
      <c r="B158" s="335"/>
      <c r="C158" s="362" t="s">
        <v>927</v>
      </c>
      <c r="D158" s="310"/>
      <c r="E158" s="310"/>
      <c r="F158" s="363" t="s">
        <v>908</v>
      </c>
      <c r="G158" s="310"/>
      <c r="H158" s="362" t="s">
        <v>942</v>
      </c>
      <c r="I158" s="362" t="s">
        <v>904</v>
      </c>
      <c r="J158" s="362">
        <v>50</v>
      </c>
      <c r="K158" s="358"/>
    </row>
    <row r="159" s="1" customFormat="1" ht="15" customHeight="1">
      <c r="B159" s="335"/>
      <c r="C159" s="362" t="s">
        <v>103</v>
      </c>
      <c r="D159" s="310"/>
      <c r="E159" s="310"/>
      <c r="F159" s="363" t="s">
        <v>902</v>
      </c>
      <c r="G159" s="310"/>
      <c r="H159" s="362" t="s">
        <v>964</v>
      </c>
      <c r="I159" s="362" t="s">
        <v>904</v>
      </c>
      <c r="J159" s="362" t="s">
        <v>965</v>
      </c>
      <c r="K159" s="358"/>
    </row>
    <row r="160" s="1" customFormat="1" ht="15" customHeight="1">
      <c r="B160" s="335"/>
      <c r="C160" s="362" t="s">
        <v>966</v>
      </c>
      <c r="D160" s="310"/>
      <c r="E160" s="310"/>
      <c r="F160" s="363" t="s">
        <v>902</v>
      </c>
      <c r="G160" s="310"/>
      <c r="H160" s="362" t="s">
        <v>967</v>
      </c>
      <c r="I160" s="362" t="s">
        <v>937</v>
      </c>
      <c r="J160" s="362"/>
      <c r="K160" s="358"/>
    </row>
    <row r="161" s="1" customFormat="1" ht="15" customHeight="1">
      <c r="B161" s="364"/>
      <c r="C161" s="365"/>
      <c r="D161" s="365"/>
      <c r="E161" s="365"/>
      <c r="F161" s="365"/>
      <c r="G161" s="365"/>
      <c r="H161" s="365"/>
      <c r="I161" s="365"/>
      <c r="J161" s="365"/>
      <c r="K161" s="366"/>
    </row>
    <row r="162" s="1" customFormat="1" ht="18.75" customHeight="1">
      <c r="B162" s="346"/>
      <c r="C162" s="356"/>
      <c r="D162" s="356"/>
      <c r="E162" s="356"/>
      <c r="F162" s="367"/>
      <c r="G162" s="356"/>
      <c r="H162" s="356"/>
      <c r="I162" s="356"/>
      <c r="J162" s="356"/>
      <c r="K162" s="346"/>
    </row>
    <row r="163" s="1" customFormat="1" ht="18.75" customHeight="1">
      <c r="B163" s="346"/>
      <c r="C163" s="356"/>
      <c r="D163" s="356"/>
      <c r="E163" s="356"/>
      <c r="F163" s="367"/>
      <c r="G163" s="356"/>
      <c r="H163" s="356"/>
      <c r="I163" s="356"/>
      <c r="J163" s="356"/>
      <c r="K163" s="346"/>
    </row>
    <row r="164" s="1" customFormat="1" ht="18.75" customHeight="1">
      <c r="B164" s="346"/>
      <c r="C164" s="356"/>
      <c r="D164" s="356"/>
      <c r="E164" s="356"/>
      <c r="F164" s="367"/>
      <c r="G164" s="356"/>
      <c r="H164" s="356"/>
      <c r="I164" s="356"/>
      <c r="J164" s="356"/>
      <c r="K164" s="346"/>
    </row>
    <row r="165" s="1" customFormat="1" ht="18.75" customHeight="1">
      <c r="B165" s="346"/>
      <c r="C165" s="356"/>
      <c r="D165" s="356"/>
      <c r="E165" s="356"/>
      <c r="F165" s="367"/>
      <c r="G165" s="356"/>
      <c r="H165" s="356"/>
      <c r="I165" s="356"/>
      <c r="J165" s="356"/>
      <c r="K165" s="346"/>
    </row>
    <row r="166" s="1" customFormat="1" ht="18.75" customHeight="1">
      <c r="B166" s="346"/>
      <c r="C166" s="356"/>
      <c r="D166" s="356"/>
      <c r="E166" s="356"/>
      <c r="F166" s="367"/>
      <c r="G166" s="356"/>
      <c r="H166" s="356"/>
      <c r="I166" s="356"/>
      <c r="J166" s="356"/>
      <c r="K166" s="346"/>
    </row>
    <row r="167" s="1" customFormat="1" ht="18.75" customHeight="1">
      <c r="B167" s="346"/>
      <c r="C167" s="356"/>
      <c r="D167" s="356"/>
      <c r="E167" s="356"/>
      <c r="F167" s="367"/>
      <c r="G167" s="356"/>
      <c r="H167" s="356"/>
      <c r="I167" s="356"/>
      <c r="J167" s="356"/>
      <c r="K167" s="346"/>
    </row>
    <row r="168" s="1" customFormat="1" ht="18.75" customHeight="1">
      <c r="B168" s="346"/>
      <c r="C168" s="356"/>
      <c r="D168" s="356"/>
      <c r="E168" s="356"/>
      <c r="F168" s="367"/>
      <c r="G168" s="356"/>
      <c r="H168" s="356"/>
      <c r="I168" s="356"/>
      <c r="J168" s="356"/>
      <c r="K168" s="346"/>
    </row>
    <row r="169" s="1" customFormat="1" ht="18.75" customHeight="1">
      <c r="B169" s="318"/>
      <c r="C169" s="318"/>
      <c r="D169" s="318"/>
      <c r="E169" s="318"/>
      <c r="F169" s="318"/>
      <c r="G169" s="318"/>
      <c r="H169" s="318"/>
      <c r="I169" s="318"/>
      <c r="J169" s="318"/>
      <c r="K169" s="318"/>
    </row>
    <row r="170" s="1" customFormat="1" ht="7.5" customHeight="1">
      <c r="B170" s="297"/>
      <c r="C170" s="298"/>
      <c r="D170" s="298"/>
      <c r="E170" s="298"/>
      <c r="F170" s="298"/>
      <c r="G170" s="298"/>
      <c r="H170" s="298"/>
      <c r="I170" s="298"/>
      <c r="J170" s="298"/>
      <c r="K170" s="299"/>
    </row>
    <row r="171" s="1" customFormat="1" ht="45" customHeight="1">
      <c r="B171" s="300"/>
      <c r="C171" s="301" t="s">
        <v>968</v>
      </c>
      <c r="D171" s="301"/>
      <c r="E171" s="301"/>
      <c r="F171" s="301"/>
      <c r="G171" s="301"/>
      <c r="H171" s="301"/>
      <c r="I171" s="301"/>
      <c r="J171" s="301"/>
      <c r="K171" s="302"/>
    </row>
    <row r="172" s="1" customFormat="1" ht="17.25" customHeight="1">
      <c r="B172" s="300"/>
      <c r="C172" s="325" t="s">
        <v>896</v>
      </c>
      <c r="D172" s="325"/>
      <c r="E172" s="325"/>
      <c r="F172" s="325" t="s">
        <v>897</v>
      </c>
      <c r="G172" s="368"/>
      <c r="H172" s="369" t="s">
        <v>56</v>
      </c>
      <c r="I172" s="369" t="s">
        <v>59</v>
      </c>
      <c r="J172" s="325" t="s">
        <v>898</v>
      </c>
      <c r="K172" s="302"/>
    </row>
    <row r="173" s="1" customFormat="1" ht="17.25" customHeight="1">
      <c r="B173" s="303"/>
      <c r="C173" s="327" t="s">
        <v>899</v>
      </c>
      <c r="D173" s="327"/>
      <c r="E173" s="327"/>
      <c r="F173" s="328" t="s">
        <v>900</v>
      </c>
      <c r="G173" s="370"/>
      <c r="H173" s="371"/>
      <c r="I173" s="371"/>
      <c r="J173" s="327" t="s">
        <v>901</v>
      </c>
      <c r="K173" s="305"/>
    </row>
    <row r="174" s="1" customFormat="1" ht="5.25" customHeight="1">
      <c r="B174" s="335"/>
      <c r="C174" s="330"/>
      <c r="D174" s="330"/>
      <c r="E174" s="330"/>
      <c r="F174" s="330"/>
      <c r="G174" s="331"/>
      <c r="H174" s="330"/>
      <c r="I174" s="330"/>
      <c r="J174" s="330"/>
      <c r="K174" s="358"/>
    </row>
    <row r="175" s="1" customFormat="1" ht="15" customHeight="1">
      <c r="B175" s="335"/>
      <c r="C175" s="310" t="s">
        <v>905</v>
      </c>
      <c r="D175" s="310"/>
      <c r="E175" s="310"/>
      <c r="F175" s="333" t="s">
        <v>902</v>
      </c>
      <c r="G175" s="310"/>
      <c r="H175" s="310" t="s">
        <v>942</v>
      </c>
      <c r="I175" s="310" t="s">
        <v>904</v>
      </c>
      <c r="J175" s="310">
        <v>120</v>
      </c>
      <c r="K175" s="358"/>
    </row>
    <row r="176" s="1" customFormat="1" ht="15" customHeight="1">
      <c r="B176" s="335"/>
      <c r="C176" s="310" t="s">
        <v>951</v>
      </c>
      <c r="D176" s="310"/>
      <c r="E176" s="310"/>
      <c r="F176" s="333" t="s">
        <v>902</v>
      </c>
      <c r="G176" s="310"/>
      <c r="H176" s="310" t="s">
        <v>952</v>
      </c>
      <c r="I176" s="310" t="s">
        <v>904</v>
      </c>
      <c r="J176" s="310" t="s">
        <v>953</v>
      </c>
      <c r="K176" s="358"/>
    </row>
    <row r="177" s="1" customFormat="1" ht="15" customHeight="1">
      <c r="B177" s="335"/>
      <c r="C177" s="310" t="s">
        <v>86</v>
      </c>
      <c r="D177" s="310"/>
      <c r="E177" s="310"/>
      <c r="F177" s="333" t="s">
        <v>902</v>
      </c>
      <c r="G177" s="310"/>
      <c r="H177" s="310" t="s">
        <v>969</v>
      </c>
      <c r="I177" s="310" t="s">
        <v>904</v>
      </c>
      <c r="J177" s="310" t="s">
        <v>953</v>
      </c>
      <c r="K177" s="358"/>
    </row>
    <row r="178" s="1" customFormat="1" ht="15" customHeight="1">
      <c r="B178" s="335"/>
      <c r="C178" s="310" t="s">
        <v>907</v>
      </c>
      <c r="D178" s="310"/>
      <c r="E178" s="310"/>
      <c r="F178" s="333" t="s">
        <v>908</v>
      </c>
      <c r="G178" s="310"/>
      <c r="H178" s="310" t="s">
        <v>969</v>
      </c>
      <c r="I178" s="310" t="s">
        <v>904</v>
      </c>
      <c r="J178" s="310">
        <v>50</v>
      </c>
      <c r="K178" s="358"/>
    </row>
    <row r="179" s="1" customFormat="1" ht="15" customHeight="1">
      <c r="B179" s="335"/>
      <c r="C179" s="310" t="s">
        <v>910</v>
      </c>
      <c r="D179" s="310"/>
      <c r="E179" s="310"/>
      <c r="F179" s="333" t="s">
        <v>902</v>
      </c>
      <c r="G179" s="310"/>
      <c r="H179" s="310" t="s">
        <v>969</v>
      </c>
      <c r="I179" s="310" t="s">
        <v>912</v>
      </c>
      <c r="J179" s="310"/>
      <c r="K179" s="358"/>
    </row>
    <row r="180" s="1" customFormat="1" ht="15" customHeight="1">
      <c r="B180" s="335"/>
      <c r="C180" s="310" t="s">
        <v>921</v>
      </c>
      <c r="D180" s="310"/>
      <c r="E180" s="310"/>
      <c r="F180" s="333" t="s">
        <v>908</v>
      </c>
      <c r="G180" s="310"/>
      <c r="H180" s="310" t="s">
        <v>969</v>
      </c>
      <c r="I180" s="310" t="s">
        <v>904</v>
      </c>
      <c r="J180" s="310">
        <v>50</v>
      </c>
      <c r="K180" s="358"/>
    </row>
    <row r="181" s="1" customFormat="1" ht="15" customHeight="1">
      <c r="B181" s="335"/>
      <c r="C181" s="310" t="s">
        <v>929</v>
      </c>
      <c r="D181" s="310"/>
      <c r="E181" s="310"/>
      <c r="F181" s="333" t="s">
        <v>908</v>
      </c>
      <c r="G181" s="310"/>
      <c r="H181" s="310" t="s">
        <v>969</v>
      </c>
      <c r="I181" s="310" t="s">
        <v>904</v>
      </c>
      <c r="J181" s="310">
        <v>50</v>
      </c>
      <c r="K181" s="358"/>
    </row>
    <row r="182" s="1" customFormat="1" ht="15" customHeight="1">
      <c r="B182" s="335"/>
      <c r="C182" s="310" t="s">
        <v>927</v>
      </c>
      <c r="D182" s="310"/>
      <c r="E182" s="310"/>
      <c r="F182" s="333" t="s">
        <v>908</v>
      </c>
      <c r="G182" s="310"/>
      <c r="H182" s="310" t="s">
        <v>969</v>
      </c>
      <c r="I182" s="310" t="s">
        <v>904</v>
      </c>
      <c r="J182" s="310">
        <v>50</v>
      </c>
      <c r="K182" s="358"/>
    </row>
    <row r="183" s="1" customFormat="1" ht="15" customHeight="1">
      <c r="B183" s="335"/>
      <c r="C183" s="310" t="s">
        <v>109</v>
      </c>
      <c r="D183" s="310"/>
      <c r="E183" s="310"/>
      <c r="F183" s="333" t="s">
        <v>902</v>
      </c>
      <c r="G183" s="310"/>
      <c r="H183" s="310" t="s">
        <v>970</v>
      </c>
      <c r="I183" s="310" t="s">
        <v>971</v>
      </c>
      <c r="J183" s="310"/>
      <c r="K183" s="358"/>
    </row>
    <row r="184" s="1" customFormat="1" ht="15" customHeight="1">
      <c r="B184" s="335"/>
      <c r="C184" s="310" t="s">
        <v>59</v>
      </c>
      <c r="D184" s="310"/>
      <c r="E184" s="310"/>
      <c r="F184" s="333" t="s">
        <v>902</v>
      </c>
      <c r="G184" s="310"/>
      <c r="H184" s="310" t="s">
        <v>972</v>
      </c>
      <c r="I184" s="310" t="s">
        <v>973</v>
      </c>
      <c r="J184" s="310">
        <v>1</v>
      </c>
      <c r="K184" s="358"/>
    </row>
    <row r="185" s="1" customFormat="1" ht="15" customHeight="1">
      <c r="B185" s="335"/>
      <c r="C185" s="310" t="s">
        <v>55</v>
      </c>
      <c r="D185" s="310"/>
      <c r="E185" s="310"/>
      <c r="F185" s="333" t="s">
        <v>902</v>
      </c>
      <c r="G185" s="310"/>
      <c r="H185" s="310" t="s">
        <v>974</v>
      </c>
      <c r="I185" s="310" t="s">
        <v>904</v>
      </c>
      <c r="J185" s="310">
        <v>20</v>
      </c>
      <c r="K185" s="358"/>
    </row>
    <row r="186" s="1" customFormat="1" ht="15" customHeight="1">
      <c r="B186" s="335"/>
      <c r="C186" s="310" t="s">
        <v>56</v>
      </c>
      <c r="D186" s="310"/>
      <c r="E186" s="310"/>
      <c r="F186" s="333" t="s">
        <v>902</v>
      </c>
      <c r="G186" s="310"/>
      <c r="H186" s="310" t="s">
        <v>975</v>
      </c>
      <c r="I186" s="310" t="s">
        <v>904</v>
      </c>
      <c r="J186" s="310">
        <v>255</v>
      </c>
      <c r="K186" s="358"/>
    </row>
    <row r="187" s="1" customFormat="1" ht="15" customHeight="1">
      <c r="B187" s="335"/>
      <c r="C187" s="310" t="s">
        <v>110</v>
      </c>
      <c r="D187" s="310"/>
      <c r="E187" s="310"/>
      <c r="F187" s="333" t="s">
        <v>902</v>
      </c>
      <c r="G187" s="310"/>
      <c r="H187" s="310" t="s">
        <v>866</v>
      </c>
      <c r="I187" s="310" t="s">
        <v>904</v>
      </c>
      <c r="J187" s="310">
        <v>10</v>
      </c>
      <c r="K187" s="358"/>
    </row>
    <row r="188" s="1" customFormat="1" ht="15" customHeight="1">
      <c r="B188" s="335"/>
      <c r="C188" s="310" t="s">
        <v>111</v>
      </c>
      <c r="D188" s="310"/>
      <c r="E188" s="310"/>
      <c r="F188" s="333" t="s">
        <v>902</v>
      </c>
      <c r="G188" s="310"/>
      <c r="H188" s="310" t="s">
        <v>976</v>
      </c>
      <c r="I188" s="310" t="s">
        <v>937</v>
      </c>
      <c r="J188" s="310"/>
      <c r="K188" s="358"/>
    </row>
    <row r="189" s="1" customFormat="1" ht="15" customHeight="1">
      <c r="B189" s="335"/>
      <c r="C189" s="310" t="s">
        <v>977</v>
      </c>
      <c r="D189" s="310"/>
      <c r="E189" s="310"/>
      <c r="F189" s="333" t="s">
        <v>902</v>
      </c>
      <c r="G189" s="310"/>
      <c r="H189" s="310" t="s">
        <v>978</v>
      </c>
      <c r="I189" s="310" t="s">
        <v>937</v>
      </c>
      <c r="J189" s="310"/>
      <c r="K189" s="358"/>
    </row>
    <row r="190" s="1" customFormat="1" ht="15" customHeight="1">
      <c r="B190" s="335"/>
      <c r="C190" s="310" t="s">
        <v>966</v>
      </c>
      <c r="D190" s="310"/>
      <c r="E190" s="310"/>
      <c r="F190" s="333" t="s">
        <v>902</v>
      </c>
      <c r="G190" s="310"/>
      <c r="H190" s="310" t="s">
        <v>979</v>
      </c>
      <c r="I190" s="310" t="s">
        <v>937</v>
      </c>
      <c r="J190" s="310"/>
      <c r="K190" s="358"/>
    </row>
    <row r="191" s="1" customFormat="1" ht="15" customHeight="1">
      <c r="B191" s="335"/>
      <c r="C191" s="310" t="s">
        <v>113</v>
      </c>
      <c r="D191" s="310"/>
      <c r="E191" s="310"/>
      <c r="F191" s="333" t="s">
        <v>908</v>
      </c>
      <c r="G191" s="310"/>
      <c r="H191" s="310" t="s">
        <v>980</v>
      </c>
      <c r="I191" s="310" t="s">
        <v>904</v>
      </c>
      <c r="J191" s="310">
        <v>50</v>
      </c>
      <c r="K191" s="358"/>
    </row>
    <row r="192" s="1" customFormat="1" ht="15" customHeight="1">
      <c r="B192" s="335"/>
      <c r="C192" s="310" t="s">
        <v>981</v>
      </c>
      <c r="D192" s="310"/>
      <c r="E192" s="310"/>
      <c r="F192" s="333" t="s">
        <v>908</v>
      </c>
      <c r="G192" s="310"/>
      <c r="H192" s="310" t="s">
        <v>982</v>
      </c>
      <c r="I192" s="310" t="s">
        <v>983</v>
      </c>
      <c r="J192" s="310"/>
      <c r="K192" s="358"/>
    </row>
    <row r="193" s="1" customFormat="1" ht="15" customHeight="1">
      <c r="B193" s="335"/>
      <c r="C193" s="310" t="s">
        <v>984</v>
      </c>
      <c r="D193" s="310"/>
      <c r="E193" s="310"/>
      <c r="F193" s="333" t="s">
        <v>908</v>
      </c>
      <c r="G193" s="310"/>
      <c r="H193" s="310" t="s">
        <v>985</v>
      </c>
      <c r="I193" s="310" t="s">
        <v>983</v>
      </c>
      <c r="J193" s="310"/>
      <c r="K193" s="358"/>
    </row>
    <row r="194" s="1" customFormat="1" ht="15" customHeight="1">
      <c r="B194" s="335"/>
      <c r="C194" s="310" t="s">
        <v>986</v>
      </c>
      <c r="D194" s="310"/>
      <c r="E194" s="310"/>
      <c r="F194" s="333" t="s">
        <v>908</v>
      </c>
      <c r="G194" s="310"/>
      <c r="H194" s="310" t="s">
        <v>987</v>
      </c>
      <c r="I194" s="310" t="s">
        <v>983</v>
      </c>
      <c r="J194" s="310"/>
      <c r="K194" s="358"/>
    </row>
    <row r="195" s="1" customFormat="1" ht="15" customHeight="1">
      <c r="B195" s="335"/>
      <c r="C195" s="372" t="s">
        <v>988</v>
      </c>
      <c r="D195" s="310"/>
      <c r="E195" s="310"/>
      <c r="F195" s="333" t="s">
        <v>908</v>
      </c>
      <c r="G195" s="310"/>
      <c r="H195" s="310" t="s">
        <v>989</v>
      </c>
      <c r="I195" s="310" t="s">
        <v>990</v>
      </c>
      <c r="J195" s="373" t="s">
        <v>991</v>
      </c>
      <c r="K195" s="358"/>
    </row>
    <row r="196" s="1" customFormat="1" ht="15" customHeight="1">
      <c r="B196" s="335"/>
      <c r="C196" s="372" t="s">
        <v>44</v>
      </c>
      <c r="D196" s="310"/>
      <c r="E196" s="310"/>
      <c r="F196" s="333" t="s">
        <v>902</v>
      </c>
      <c r="G196" s="310"/>
      <c r="H196" s="307" t="s">
        <v>992</v>
      </c>
      <c r="I196" s="310" t="s">
        <v>993</v>
      </c>
      <c r="J196" s="310"/>
      <c r="K196" s="358"/>
    </row>
    <row r="197" s="1" customFormat="1" ht="15" customHeight="1">
      <c r="B197" s="335"/>
      <c r="C197" s="372" t="s">
        <v>994</v>
      </c>
      <c r="D197" s="310"/>
      <c r="E197" s="310"/>
      <c r="F197" s="333" t="s">
        <v>902</v>
      </c>
      <c r="G197" s="310"/>
      <c r="H197" s="310" t="s">
        <v>995</v>
      </c>
      <c r="I197" s="310" t="s">
        <v>937</v>
      </c>
      <c r="J197" s="310"/>
      <c r="K197" s="358"/>
    </row>
    <row r="198" s="1" customFormat="1" ht="15" customHeight="1">
      <c r="B198" s="335"/>
      <c r="C198" s="372" t="s">
        <v>996</v>
      </c>
      <c r="D198" s="310"/>
      <c r="E198" s="310"/>
      <c r="F198" s="333" t="s">
        <v>902</v>
      </c>
      <c r="G198" s="310"/>
      <c r="H198" s="310" t="s">
        <v>997</v>
      </c>
      <c r="I198" s="310" t="s">
        <v>937</v>
      </c>
      <c r="J198" s="310"/>
      <c r="K198" s="358"/>
    </row>
    <row r="199" s="1" customFormat="1" ht="15" customHeight="1">
      <c r="B199" s="335"/>
      <c r="C199" s="372" t="s">
        <v>998</v>
      </c>
      <c r="D199" s="310"/>
      <c r="E199" s="310"/>
      <c r="F199" s="333" t="s">
        <v>908</v>
      </c>
      <c r="G199" s="310"/>
      <c r="H199" s="310" t="s">
        <v>999</v>
      </c>
      <c r="I199" s="310" t="s">
        <v>937</v>
      </c>
      <c r="J199" s="310"/>
      <c r="K199" s="358"/>
    </row>
    <row r="200" s="1" customFormat="1" ht="15" customHeight="1">
      <c r="B200" s="364"/>
      <c r="C200" s="374"/>
      <c r="D200" s="365"/>
      <c r="E200" s="365"/>
      <c r="F200" s="365"/>
      <c r="G200" s="365"/>
      <c r="H200" s="365"/>
      <c r="I200" s="365"/>
      <c r="J200" s="365"/>
      <c r="K200" s="366"/>
    </row>
    <row r="201" s="1" customFormat="1" ht="18.75" customHeight="1">
      <c r="B201" s="346"/>
      <c r="C201" s="356"/>
      <c r="D201" s="356"/>
      <c r="E201" s="356"/>
      <c r="F201" s="367"/>
      <c r="G201" s="356"/>
      <c r="H201" s="356"/>
      <c r="I201" s="356"/>
      <c r="J201" s="356"/>
      <c r="K201" s="346"/>
    </row>
    <row r="202" s="1" customFormat="1" ht="18.75" customHeight="1">
      <c r="B202" s="318"/>
      <c r="C202" s="318"/>
      <c r="D202" s="318"/>
      <c r="E202" s="318"/>
      <c r="F202" s="318"/>
      <c r="G202" s="318"/>
      <c r="H202" s="318"/>
      <c r="I202" s="318"/>
      <c r="J202" s="318"/>
      <c r="K202" s="318"/>
    </row>
    <row r="203" s="1" customFormat="1" ht="13.5">
      <c r="B203" s="297"/>
      <c r="C203" s="298"/>
      <c r="D203" s="298"/>
      <c r="E203" s="298"/>
      <c r="F203" s="298"/>
      <c r="G203" s="298"/>
      <c r="H203" s="298"/>
      <c r="I203" s="298"/>
      <c r="J203" s="298"/>
      <c r="K203" s="299"/>
    </row>
    <row r="204" s="1" customFormat="1" ht="21" customHeight="1">
      <c r="B204" s="300"/>
      <c r="C204" s="301" t="s">
        <v>1000</v>
      </c>
      <c r="D204" s="301"/>
      <c r="E204" s="301"/>
      <c r="F204" s="301"/>
      <c r="G204" s="301"/>
      <c r="H204" s="301"/>
      <c r="I204" s="301"/>
      <c r="J204" s="301"/>
      <c r="K204" s="302"/>
    </row>
    <row r="205" s="1" customFormat="1" ht="25.5" customHeight="1">
      <c r="B205" s="300"/>
      <c r="C205" s="375" t="s">
        <v>1001</v>
      </c>
      <c r="D205" s="375"/>
      <c r="E205" s="375"/>
      <c r="F205" s="375" t="s">
        <v>1002</v>
      </c>
      <c r="G205" s="376"/>
      <c r="H205" s="375" t="s">
        <v>1003</v>
      </c>
      <c r="I205" s="375"/>
      <c r="J205" s="375"/>
      <c r="K205" s="302"/>
    </row>
    <row r="206" s="1" customFormat="1" ht="5.25" customHeight="1">
      <c r="B206" s="335"/>
      <c r="C206" s="330"/>
      <c r="D206" s="330"/>
      <c r="E206" s="330"/>
      <c r="F206" s="330"/>
      <c r="G206" s="356"/>
      <c r="H206" s="330"/>
      <c r="I206" s="330"/>
      <c r="J206" s="330"/>
      <c r="K206" s="358"/>
    </row>
    <row r="207" s="1" customFormat="1" ht="15" customHeight="1">
      <c r="B207" s="335"/>
      <c r="C207" s="310" t="s">
        <v>993</v>
      </c>
      <c r="D207" s="310"/>
      <c r="E207" s="310"/>
      <c r="F207" s="333" t="s">
        <v>45</v>
      </c>
      <c r="G207" s="310"/>
      <c r="H207" s="310" t="s">
        <v>1004</v>
      </c>
      <c r="I207" s="310"/>
      <c r="J207" s="310"/>
      <c r="K207" s="358"/>
    </row>
    <row r="208" s="1" customFormat="1" ht="15" customHeight="1">
      <c r="B208" s="335"/>
      <c r="C208" s="310"/>
      <c r="D208" s="310"/>
      <c r="E208" s="310"/>
      <c r="F208" s="333" t="s">
        <v>46</v>
      </c>
      <c r="G208" s="310"/>
      <c r="H208" s="310" t="s">
        <v>1005</v>
      </c>
      <c r="I208" s="310"/>
      <c r="J208" s="310"/>
      <c r="K208" s="358"/>
    </row>
    <row r="209" s="1" customFormat="1" ht="15" customHeight="1">
      <c r="B209" s="335"/>
      <c r="C209" s="310"/>
      <c r="D209" s="310"/>
      <c r="E209" s="310"/>
      <c r="F209" s="333" t="s">
        <v>49</v>
      </c>
      <c r="G209" s="310"/>
      <c r="H209" s="310" t="s">
        <v>1006</v>
      </c>
      <c r="I209" s="310"/>
      <c r="J209" s="310"/>
      <c r="K209" s="358"/>
    </row>
    <row r="210" s="1" customFormat="1" ht="15" customHeight="1">
      <c r="B210" s="335"/>
      <c r="C210" s="310"/>
      <c r="D210" s="310"/>
      <c r="E210" s="310"/>
      <c r="F210" s="333" t="s">
        <v>47</v>
      </c>
      <c r="G210" s="310"/>
      <c r="H210" s="310" t="s">
        <v>1007</v>
      </c>
      <c r="I210" s="310"/>
      <c r="J210" s="310"/>
      <c r="K210" s="358"/>
    </row>
    <row r="211" s="1" customFormat="1" ht="15" customHeight="1">
      <c r="B211" s="335"/>
      <c r="C211" s="310"/>
      <c r="D211" s="310"/>
      <c r="E211" s="310"/>
      <c r="F211" s="333" t="s">
        <v>48</v>
      </c>
      <c r="G211" s="310"/>
      <c r="H211" s="310" t="s">
        <v>1008</v>
      </c>
      <c r="I211" s="310"/>
      <c r="J211" s="310"/>
      <c r="K211" s="358"/>
    </row>
    <row r="212" s="1" customFormat="1" ht="15" customHeight="1">
      <c r="B212" s="335"/>
      <c r="C212" s="310"/>
      <c r="D212" s="310"/>
      <c r="E212" s="310"/>
      <c r="F212" s="333"/>
      <c r="G212" s="310"/>
      <c r="H212" s="310"/>
      <c r="I212" s="310"/>
      <c r="J212" s="310"/>
      <c r="K212" s="358"/>
    </row>
    <row r="213" s="1" customFormat="1" ht="15" customHeight="1">
      <c r="B213" s="335"/>
      <c r="C213" s="310" t="s">
        <v>949</v>
      </c>
      <c r="D213" s="310"/>
      <c r="E213" s="310"/>
      <c r="F213" s="333" t="s">
        <v>844</v>
      </c>
      <c r="G213" s="310"/>
      <c r="H213" s="310" t="s">
        <v>1009</v>
      </c>
      <c r="I213" s="310"/>
      <c r="J213" s="310"/>
      <c r="K213" s="358"/>
    </row>
    <row r="214" s="1" customFormat="1" ht="15" customHeight="1">
      <c r="B214" s="335"/>
      <c r="C214" s="310"/>
      <c r="D214" s="310"/>
      <c r="E214" s="310"/>
      <c r="F214" s="333" t="s">
        <v>79</v>
      </c>
      <c r="G214" s="310"/>
      <c r="H214" s="310" t="s">
        <v>848</v>
      </c>
      <c r="I214" s="310"/>
      <c r="J214" s="310"/>
      <c r="K214" s="358"/>
    </row>
    <row r="215" s="1" customFormat="1" ht="15" customHeight="1">
      <c r="B215" s="335"/>
      <c r="C215" s="310"/>
      <c r="D215" s="310"/>
      <c r="E215" s="310"/>
      <c r="F215" s="333" t="s">
        <v>846</v>
      </c>
      <c r="G215" s="310"/>
      <c r="H215" s="310" t="s">
        <v>1010</v>
      </c>
      <c r="I215" s="310"/>
      <c r="J215" s="310"/>
      <c r="K215" s="358"/>
    </row>
    <row r="216" s="1" customFormat="1" ht="15" customHeight="1">
      <c r="B216" s="377"/>
      <c r="C216" s="310"/>
      <c r="D216" s="310"/>
      <c r="E216" s="310"/>
      <c r="F216" s="333" t="s">
        <v>849</v>
      </c>
      <c r="G216" s="372"/>
      <c r="H216" s="362" t="s">
        <v>850</v>
      </c>
      <c r="I216" s="362"/>
      <c r="J216" s="362"/>
      <c r="K216" s="378"/>
    </row>
    <row r="217" s="1" customFormat="1" ht="15" customHeight="1">
      <c r="B217" s="377"/>
      <c r="C217" s="310"/>
      <c r="D217" s="310"/>
      <c r="E217" s="310"/>
      <c r="F217" s="333" t="s">
        <v>125</v>
      </c>
      <c r="G217" s="372"/>
      <c r="H217" s="362" t="s">
        <v>1011</v>
      </c>
      <c r="I217" s="362"/>
      <c r="J217" s="362"/>
      <c r="K217" s="378"/>
    </row>
    <row r="218" s="1" customFormat="1" ht="15" customHeight="1">
      <c r="B218" s="377"/>
      <c r="C218" s="310"/>
      <c r="D218" s="310"/>
      <c r="E218" s="310"/>
      <c r="F218" s="333"/>
      <c r="G218" s="372"/>
      <c r="H218" s="362"/>
      <c r="I218" s="362"/>
      <c r="J218" s="362"/>
      <c r="K218" s="378"/>
    </row>
    <row r="219" s="1" customFormat="1" ht="15" customHeight="1">
      <c r="B219" s="377"/>
      <c r="C219" s="310" t="s">
        <v>973</v>
      </c>
      <c r="D219" s="310"/>
      <c r="E219" s="310"/>
      <c r="F219" s="333">
        <v>1</v>
      </c>
      <c r="G219" s="372"/>
      <c r="H219" s="362" t="s">
        <v>1012</v>
      </c>
      <c r="I219" s="362"/>
      <c r="J219" s="362"/>
      <c r="K219" s="378"/>
    </row>
    <row r="220" s="1" customFormat="1" ht="15" customHeight="1">
      <c r="B220" s="377"/>
      <c r="C220" s="310"/>
      <c r="D220" s="310"/>
      <c r="E220" s="310"/>
      <c r="F220" s="333">
        <v>2</v>
      </c>
      <c r="G220" s="372"/>
      <c r="H220" s="362" t="s">
        <v>1013</v>
      </c>
      <c r="I220" s="362"/>
      <c r="J220" s="362"/>
      <c r="K220" s="378"/>
    </row>
    <row r="221" s="1" customFormat="1" ht="15" customHeight="1">
      <c r="B221" s="377"/>
      <c r="C221" s="310"/>
      <c r="D221" s="310"/>
      <c r="E221" s="310"/>
      <c r="F221" s="333">
        <v>3</v>
      </c>
      <c r="G221" s="372"/>
      <c r="H221" s="362" t="s">
        <v>1014</v>
      </c>
      <c r="I221" s="362"/>
      <c r="J221" s="362"/>
      <c r="K221" s="378"/>
    </row>
    <row r="222" s="1" customFormat="1" ht="15" customHeight="1">
      <c r="B222" s="377"/>
      <c r="C222" s="310"/>
      <c r="D222" s="310"/>
      <c r="E222" s="310"/>
      <c r="F222" s="333">
        <v>4</v>
      </c>
      <c r="G222" s="372"/>
      <c r="H222" s="362" t="s">
        <v>1015</v>
      </c>
      <c r="I222" s="362"/>
      <c r="J222" s="362"/>
      <c r="K222" s="378"/>
    </row>
    <row r="223" s="1" customFormat="1" ht="12.75" customHeight="1">
      <c r="B223" s="379"/>
      <c r="C223" s="380"/>
      <c r="D223" s="380"/>
      <c r="E223" s="380"/>
      <c r="F223" s="380"/>
      <c r="G223" s="380"/>
      <c r="H223" s="380"/>
      <c r="I223" s="380"/>
      <c r="J223" s="380"/>
      <c r="K223" s="381"/>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Feltl Jiří</dc:creator>
  <cp:lastModifiedBy>Feltl Jiří</cp:lastModifiedBy>
  <dcterms:created xsi:type="dcterms:W3CDTF">2022-11-29T07:48:32Z</dcterms:created>
  <dcterms:modified xsi:type="dcterms:W3CDTF">2022-11-29T07:48:39Z</dcterms:modified>
</cp:coreProperties>
</file>